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/>
  <mc:AlternateContent xmlns:mc="http://schemas.openxmlformats.org/markup-compatibility/2006">
    <mc:Choice Requires="x15">
      <x15ac:absPath xmlns:x15ac="http://schemas.microsoft.com/office/spreadsheetml/2010/11/ac" url="C:\Arnis\Nike_\TEAM_SALE\"/>
    </mc:Choice>
  </mc:AlternateContent>
  <xr:revisionPtr revIDLastSave="0" documentId="13_ncr:1_{59DAE0E7-E847-4B9B-8FCF-DF81934D7347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Nagleņu_piedāvājums" sheetId="1" r:id="rId1"/>
    <sheet name="Izmēru skala" sheetId="2" r:id="rId2"/>
  </sheets>
  <definedNames>
    <definedName name="_xlnm._FilterDatabase" localSheetId="0" hidden="1">Nagleņu_piedāvājums!$A$1:$O$204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6" i="1" l="1"/>
  <c r="N27" i="1"/>
  <c r="N25" i="1"/>
  <c r="L26" i="1"/>
  <c r="L27" i="1"/>
  <c r="L25" i="1"/>
  <c r="N203" i="1"/>
  <c r="N204" i="1"/>
  <c r="N202" i="1"/>
  <c r="L203" i="1"/>
  <c r="L204" i="1"/>
  <c r="L202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73" i="1"/>
  <c r="N145" i="1"/>
  <c r="N146" i="1"/>
  <c r="N147" i="1"/>
  <c r="N148" i="1"/>
  <c r="N149" i="1"/>
  <c r="N150" i="1"/>
  <c r="N151" i="1"/>
  <c r="N152" i="1"/>
  <c r="N153" i="1"/>
  <c r="N154" i="1"/>
  <c r="N155" i="1"/>
  <c r="N144" i="1"/>
  <c r="L145" i="1"/>
  <c r="L146" i="1"/>
  <c r="L147" i="1"/>
  <c r="L148" i="1"/>
  <c r="L149" i="1"/>
  <c r="L150" i="1"/>
  <c r="L151" i="1"/>
  <c r="L152" i="1"/>
  <c r="L153" i="1"/>
  <c r="L154" i="1"/>
  <c r="L155" i="1"/>
  <c r="L144" i="1"/>
  <c r="N129" i="1"/>
  <c r="N130" i="1"/>
  <c r="N131" i="1"/>
  <c r="N128" i="1"/>
  <c r="L129" i="1"/>
  <c r="L130" i="1"/>
  <c r="L131" i="1"/>
  <c r="L128" i="1"/>
  <c r="N99" i="1"/>
  <c r="N100" i="1"/>
  <c r="N101" i="1"/>
  <c r="N98" i="1"/>
  <c r="L99" i="1"/>
  <c r="L100" i="1"/>
  <c r="L101" i="1"/>
  <c r="L98" i="1"/>
  <c r="N87" i="1"/>
  <c r="N88" i="1"/>
  <c r="N89" i="1"/>
  <c r="N90" i="1"/>
  <c r="N91" i="1"/>
  <c r="N92" i="1"/>
  <c r="N93" i="1"/>
  <c r="N94" i="1"/>
  <c r="N95" i="1"/>
  <c r="N96" i="1"/>
  <c r="N97" i="1"/>
  <c r="N86" i="1"/>
  <c r="L87" i="1"/>
  <c r="L88" i="1"/>
  <c r="L89" i="1"/>
  <c r="L90" i="1"/>
  <c r="L91" i="1"/>
  <c r="L92" i="1"/>
  <c r="L93" i="1"/>
  <c r="L94" i="1"/>
  <c r="L95" i="1"/>
  <c r="L96" i="1"/>
  <c r="L97" i="1"/>
  <c r="L86" i="1"/>
  <c r="N82" i="1"/>
  <c r="N83" i="1"/>
  <c r="N84" i="1"/>
  <c r="N85" i="1"/>
  <c r="N81" i="1"/>
  <c r="L82" i="1"/>
  <c r="L83" i="1"/>
  <c r="L84" i="1"/>
  <c r="L85" i="1"/>
  <c r="L81" i="1"/>
  <c r="L60" i="1"/>
  <c r="L61" i="1"/>
  <c r="L62" i="1"/>
  <c r="L63" i="1"/>
  <c r="L64" i="1"/>
  <c r="L65" i="1"/>
  <c r="L59" i="1"/>
  <c r="N59" i="1"/>
  <c r="N14" i="1"/>
  <c r="L14" i="1"/>
  <c r="N3" i="1"/>
  <c r="N4" i="1"/>
  <c r="N5" i="1"/>
  <c r="N6" i="1"/>
  <c r="N7" i="1"/>
  <c r="N8" i="1"/>
  <c r="N9" i="1"/>
  <c r="N10" i="1"/>
  <c r="N11" i="1"/>
  <c r="N12" i="1"/>
  <c r="N13" i="1"/>
  <c r="N2" i="1"/>
  <c r="L3" i="1"/>
  <c r="L4" i="1"/>
  <c r="L5" i="1"/>
  <c r="L6" i="1"/>
  <c r="L7" i="1"/>
  <c r="L8" i="1"/>
  <c r="L9" i="1"/>
  <c r="L10" i="1"/>
  <c r="L11" i="1"/>
  <c r="L12" i="1"/>
  <c r="L13" i="1"/>
  <c r="L2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91" i="1"/>
  <c r="N192" i="1"/>
  <c r="N193" i="1"/>
  <c r="N194" i="1"/>
  <c r="N195" i="1"/>
  <c r="N196" i="1"/>
  <c r="N197" i="1"/>
  <c r="N198" i="1"/>
  <c r="N199" i="1"/>
  <c r="N200" i="1"/>
  <c r="N201" i="1"/>
  <c r="N15" i="1"/>
  <c r="N16" i="1"/>
  <c r="N17" i="1"/>
  <c r="N18" i="1"/>
  <c r="N19" i="1"/>
  <c r="N20" i="1"/>
  <c r="N21" i="1"/>
  <c r="N22" i="1"/>
  <c r="N23" i="1"/>
  <c r="N24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91" i="1"/>
  <c r="L192" i="1"/>
  <c r="L193" i="1"/>
  <c r="L194" i="1"/>
  <c r="L195" i="1"/>
  <c r="L196" i="1"/>
  <c r="L197" i="1"/>
  <c r="L198" i="1"/>
  <c r="L199" i="1"/>
  <c r="L200" i="1"/>
  <c r="L201" i="1"/>
  <c r="L15" i="1"/>
  <c r="L16" i="1"/>
  <c r="L17" i="1"/>
  <c r="L18" i="1"/>
  <c r="L19" i="1"/>
  <c r="L20" i="1"/>
  <c r="L21" i="1"/>
  <c r="L22" i="1"/>
  <c r="L23" i="1"/>
  <c r="L24" i="1"/>
  <c r="C86" i="1"/>
  <c r="D86" i="1"/>
  <c r="E86" i="1" s="1"/>
  <c r="C43" i="1" l="1"/>
  <c r="D43" i="1"/>
  <c r="E43" i="1" s="1"/>
  <c r="C98" i="1"/>
  <c r="D98" i="1"/>
  <c r="E98" i="1" s="1"/>
  <c r="C173" i="1"/>
  <c r="D173" i="1"/>
  <c r="E173" i="1" s="1"/>
  <c r="C122" i="1" l="1"/>
  <c r="D122" i="1"/>
  <c r="E122" i="1" s="1"/>
  <c r="C82" i="1" l="1"/>
  <c r="D82" i="1"/>
  <c r="E82" i="1" s="1"/>
  <c r="C83" i="1"/>
  <c r="D83" i="1"/>
  <c r="E83" i="1" s="1"/>
  <c r="C84" i="1"/>
  <c r="D84" i="1"/>
  <c r="E84" i="1" s="1"/>
  <c r="C85" i="1"/>
  <c r="D85" i="1"/>
  <c r="E85" i="1" s="1"/>
  <c r="C81" i="1"/>
  <c r="D81" i="1"/>
  <c r="E81" i="1" s="1"/>
  <c r="D188" i="1" l="1"/>
  <c r="E188" i="1" s="1"/>
  <c r="C188" i="1"/>
  <c r="D156" i="1" l="1"/>
  <c r="E156" i="1" s="1"/>
  <c r="C156" i="1"/>
  <c r="D190" i="1" l="1"/>
  <c r="E190" i="1" s="1"/>
  <c r="C190" i="1"/>
  <c r="C189" i="1" l="1"/>
  <c r="C201" i="1"/>
  <c r="D189" i="1"/>
  <c r="E189" i="1" s="1"/>
  <c r="D201" i="1"/>
  <c r="E201" i="1" s="1"/>
</calcChain>
</file>

<file path=xl/sharedStrings.xml><?xml version="1.0" encoding="utf-8"?>
<sst xmlns="http://schemas.openxmlformats.org/spreadsheetml/2006/main" count="640" uniqueCount="79">
  <si>
    <t>NIKE ZOOM ROTATIONAL 6</t>
  </si>
  <si>
    <t>NIKE TRIPLE JUMP ELITE</t>
  </si>
  <si>
    <t>NIKE HIGH JUMP ELITE</t>
  </si>
  <si>
    <t>NIKE ZOOM RIVAL S 9</t>
  </si>
  <si>
    <t>Lode, Disks, Veseris</t>
  </si>
  <si>
    <t>Trīssoļlēkšanas</t>
  </si>
  <si>
    <t>400m-1500m</t>
  </si>
  <si>
    <t>Augstlēkšanas</t>
  </si>
  <si>
    <t>100m-400m</t>
  </si>
  <si>
    <t>Attēls</t>
  </si>
  <si>
    <t>Artikuls</t>
  </si>
  <si>
    <t>Nosaukums</t>
  </si>
  <si>
    <t>Kategorija</t>
  </si>
  <si>
    <t>Izmērs US</t>
  </si>
  <si>
    <t>Cena EUR (ar PVN)</t>
  </si>
  <si>
    <t>US</t>
  </si>
  <si>
    <t>EUR</t>
  </si>
  <si>
    <t>cm</t>
  </si>
  <si>
    <t>Tāllekšana</t>
  </si>
  <si>
    <t>NIKE ZOOM RIVAL M 9</t>
  </si>
  <si>
    <t>NIKE ZOOM SD 4</t>
  </si>
  <si>
    <t>NIKE ZOOM MAMBA V</t>
  </si>
  <si>
    <t>Klubu un sporta skolu atlaide</t>
  </si>
  <si>
    <t>Cena ar atlaidi klubiem/sporta skolām EUR (Ar PVN)</t>
  </si>
  <si>
    <t>Cena ar atlaidi individuāli</t>
  </si>
  <si>
    <t>Atlaide individuāli</t>
  </si>
  <si>
    <t>806561-002</t>
  </si>
  <si>
    <t>800m-3000m/kavēkļu</t>
  </si>
  <si>
    <t>705394-003</t>
  </si>
  <si>
    <t>806561_002/6</t>
  </si>
  <si>
    <t>806561_002/9</t>
  </si>
  <si>
    <t>685131_003/6</t>
  </si>
  <si>
    <t>806561_002/10,5</t>
  </si>
  <si>
    <t>705394_003/7</t>
  </si>
  <si>
    <t>NIKE ZOOM SUPERFLY ELITE 2</t>
  </si>
  <si>
    <t>CV0400-100_5</t>
  </si>
  <si>
    <t>CV0400-100_5,5</t>
  </si>
  <si>
    <t>CV0400-100_6,5</t>
  </si>
  <si>
    <t>CV0400-100_7</t>
  </si>
  <si>
    <t>CV0400-100_8</t>
  </si>
  <si>
    <t>NIKE ZOOMX DRAGONFLY</t>
  </si>
  <si>
    <t>DJ5258-100</t>
  </si>
  <si>
    <t>NIKE AIR ZOOM LJ ELITE</t>
  </si>
  <si>
    <t>NIKE AIR ZOOM MAXFLY</t>
  </si>
  <si>
    <t>NIKE AIR ZOOM VICTORY FK</t>
  </si>
  <si>
    <t>DJ6205-100</t>
  </si>
  <si>
    <t>800-5000m</t>
  </si>
  <si>
    <t>NIKE TRIPLE JUMP ELITE 2</t>
  </si>
  <si>
    <t>AH1020-406</t>
  </si>
  <si>
    <t>DJ5255-100</t>
  </si>
  <si>
    <t>DJ5261-100</t>
  </si>
  <si>
    <t>CT0079-800</t>
  </si>
  <si>
    <t>Skaits</t>
  </si>
  <si>
    <t>DM3077-100</t>
  </si>
  <si>
    <t>806561-700</t>
  </si>
  <si>
    <t>DJ5260-100</t>
  </si>
  <si>
    <t>DM3071-100</t>
  </si>
  <si>
    <t>907564-406</t>
  </si>
  <si>
    <t>NIKE ZOOM RIVAL SD 2</t>
  </si>
  <si>
    <t>DM2335-100</t>
  </si>
  <si>
    <t>DJ5259-100</t>
  </si>
  <si>
    <t>DJ5391-100</t>
  </si>
  <si>
    <t>100-400m</t>
  </si>
  <si>
    <t>60 EUR</t>
  </si>
  <si>
    <t>AIR ZOOM MAXFLY MORE UPTEMPO</t>
  </si>
  <si>
    <t>DN6948-111</t>
  </si>
  <si>
    <t>DH5359-700</t>
  </si>
  <si>
    <t>806561-701</t>
  </si>
  <si>
    <t>AO0808-700</t>
  </si>
  <si>
    <t>AJ1697-700</t>
  </si>
  <si>
    <t>DM2332-100</t>
  </si>
  <si>
    <t>907564-700</t>
  </si>
  <si>
    <t>685135-700</t>
  </si>
  <si>
    <t>CD4382-700</t>
  </si>
  <si>
    <t>NIKE ZOOMX DRAGONFLY BTC</t>
  </si>
  <si>
    <t>DN4860-600</t>
  </si>
  <si>
    <t>1500m-10000m</t>
  </si>
  <si>
    <t>CV0400-700</t>
  </si>
  <si>
    <t>685131-700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</si>
</sst>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86"/>
      <scheme val="minor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4" tint="-0.499984740745262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4" tint="-0.499984740745262"/>
      <name val="Arial"/>
      <family val="2"/>
    </font>
    <font>
      <b/>
      <sz val="10"/>
      <color theme="1"/>
      <name val="Arial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7" fillId="4" borderId="7" applyNumberFormat="0" applyProtection="0">
      <alignment horizontal="left" vertical="center" indent="1"/>
    </xf>
    <xf numFmtId="4" fontId="8" fillId="5" borderId="7" applyNumberFormat="0" applyProtection="0">
      <alignment horizontal="right" vertical="center"/>
    </xf>
  </cellStyleXfs>
  <cellXfs count="131">
    <xf numFmtId="0" fontId="0" fillId="0" borderId="0" xfId="0"/>
    <xf numFmtId="0" fontId="0" fillId="0" borderId="0" xfId="0" applyFont="1" applyBorder="1" applyAlignment="1">
      <alignment horizontal="center"/>
    </xf>
    <xf numFmtId="0" fontId="1" fillId="0" borderId="0" xfId="0" applyFont="1"/>
    <xf numFmtId="0" fontId="5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9" fillId="0" borderId="0" xfId="0" applyFont="1"/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0" fontId="9" fillId="2" borderId="2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0" fillId="0" borderId="0" xfId="0" applyFont="1" applyFill="1"/>
    <xf numFmtId="0" fontId="4" fillId="2" borderId="2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left"/>
    </xf>
    <xf numFmtId="0" fontId="12" fillId="0" borderId="0" xfId="0" applyFont="1" applyBorder="1"/>
    <xf numFmtId="0" fontId="12" fillId="0" borderId="2" xfId="0" applyFont="1" applyBorder="1"/>
    <xf numFmtId="0" fontId="12" fillId="0" borderId="2" xfId="1" applyFont="1" applyBorder="1"/>
    <xf numFmtId="0" fontId="11" fillId="0" borderId="2" xfId="1" applyFont="1" applyFill="1" applyBorder="1" applyAlignment="1">
      <alignment horizontal="center"/>
    </xf>
    <xf numFmtId="2" fontId="12" fillId="0" borderId="2" xfId="1" applyNumberFormat="1" applyFont="1" applyBorder="1" applyAlignment="1">
      <alignment horizontal="center"/>
    </xf>
    <xf numFmtId="2" fontId="12" fillId="0" borderId="4" xfId="1" applyNumberFormat="1" applyFont="1" applyBorder="1" applyAlignment="1">
      <alignment horizontal="center"/>
    </xf>
    <xf numFmtId="0" fontId="12" fillId="0" borderId="0" xfId="0" applyFont="1"/>
    <xf numFmtId="0" fontId="12" fillId="0" borderId="1" xfId="0" applyFont="1" applyBorder="1"/>
    <xf numFmtId="0" fontId="12" fillId="0" borderId="1" xfId="1" applyFont="1" applyBorder="1"/>
    <xf numFmtId="0" fontId="12" fillId="0" borderId="1" xfId="0" applyFont="1" applyFill="1" applyBorder="1" applyAlignment="1">
      <alignment horizontal="left"/>
    </xf>
    <xf numFmtId="0" fontId="12" fillId="0" borderId="1" xfId="1" applyNumberFormat="1" applyFont="1" applyBorder="1"/>
    <xf numFmtId="2" fontId="12" fillId="0" borderId="1" xfId="1" applyNumberFormat="1" applyFont="1" applyBorder="1" applyAlignment="1">
      <alignment horizontal="center"/>
    </xf>
    <xf numFmtId="0" fontId="12" fillId="0" borderId="14" xfId="0" applyFont="1" applyBorder="1"/>
    <xf numFmtId="0" fontId="12" fillId="0" borderId="3" xfId="0" applyFont="1" applyBorder="1"/>
    <xf numFmtId="0" fontId="12" fillId="0" borderId="3" xfId="1" applyFont="1" applyBorder="1"/>
    <xf numFmtId="0" fontId="12" fillId="0" borderId="3" xfId="0" applyFont="1" applyFill="1" applyBorder="1" applyAlignment="1">
      <alignment horizontal="left"/>
    </xf>
    <xf numFmtId="0" fontId="12" fillId="0" borderId="3" xfId="1" applyNumberFormat="1" applyFont="1" applyBorder="1"/>
    <xf numFmtId="2" fontId="12" fillId="0" borderId="3" xfId="1" applyNumberFormat="1" applyFont="1" applyBorder="1" applyAlignment="1">
      <alignment horizontal="center"/>
    </xf>
    <xf numFmtId="0" fontId="12" fillId="0" borderId="2" xfId="0" applyFont="1" applyFill="1" applyBorder="1" applyAlignment="1">
      <alignment horizontal="left"/>
    </xf>
    <xf numFmtId="0" fontId="12" fillId="0" borderId="2" xfId="1" applyNumberFormat="1" applyFont="1" applyBorder="1"/>
    <xf numFmtId="0" fontId="11" fillId="0" borderId="1" xfId="1" applyFont="1" applyFill="1" applyBorder="1" applyAlignment="1">
      <alignment horizontal="center"/>
    </xf>
    <xf numFmtId="0" fontId="11" fillId="0" borderId="3" xfId="1" applyFont="1" applyFill="1" applyBorder="1" applyAlignment="1">
      <alignment horizontal="center"/>
    </xf>
    <xf numFmtId="0" fontId="12" fillId="0" borderId="0" xfId="0" applyFont="1" applyBorder="1" applyAlignment="1"/>
    <xf numFmtId="0" fontId="12" fillId="0" borderId="14" xfId="0" applyFont="1" applyBorder="1" applyAlignment="1"/>
    <xf numFmtId="0" fontId="12" fillId="0" borderId="0" xfId="0" applyFont="1" applyFill="1" applyBorder="1"/>
    <xf numFmtId="0" fontId="12" fillId="0" borderId="21" xfId="0" applyFont="1" applyBorder="1" applyAlignment="1"/>
    <xf numFmtId="0" fontId="12" fillId="0" borderId="5" xfId="0" applyFont="1" applyFill="1" applyBorder="1" applyAlignment="1">
      <alignment horizontal="left"/>
    </xf>
    <xf numFmtId="0" fontId="12" fillId="0" borderId="12" xfId="0" applyFont="1" applyBorder="1"/>
    <xf numFmtId="0" fontId="12" fillId="0" borderId="10" xfId="0" applyFont="1" applyBorder="1" applyAlignment="1">
      <alignment horizontal="center"/>
    </xf>
    <xf numFmtId="0" fontId="12" fillId="0" borderId="0" xfId="0" applyFont="1" applyFill="1"/>
    <xf numFmtId="0" fontId="12" fillId="0" borderId="11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6" xfId="0" applyFont="1" applyBorder="1"/>
    <xf numFmtId="0" fontId="12" fillId="0" borderId="6" xfId="1" applyFont="1" applyBorder="1"/>
    <xf numFmtId="2" fontId="12" fillId="0" borderId="6" xfId="1" applyNumberFormat="1" applyFont="1" applyBorder="1" applyAlignment="1">
      <alignment horizontal="center"/>
    </xf>
    <xf numFmtId="9" fontId="13" fillId="2" borderId="6" xfId="0" applyNumberFormat="1" applyFont="1" applyFill="1" applyBorder="1" applyAlignment="1">
      <alignment horizontal="center" vertical="center" wrapText="1"/>
    </xf>
    <xf numFmtId="2" fontId="12" fillId="0" borderId="5" xfId="1" applyNumberFormat="1" applyFont="1" applyBorder="1" applyAlignment="1">
      <alignment horizontal="center"/>
    </xf>
    <xf numFmtId="0" fontId="12" fillId="0" borderId="5" xfId="1" applyFont="1" applyBorder="1"/>
    <xf numFmtId="0" fontId="12" fillId="0" borderId="5" xfId="0" applyFont="1" applyBorder="1"/>
    <xf numFmtId="0" fontId="11" fillId="0" borderId="5" xfId="1" applyFont="1" applyFill="1" applyBorder="1" applyAlignment="1">
      <alignment horizontal="center"/>
    </xf>
    <xf numFmtId="0" fontId="12" fillId="0" borderId="6" xfId="0" applyFont="1" applyFill="1" applyBorder="1" applyAlignment="1">
      <alignment horizontal="left"/>
    </xf>
    <xf numFmtId="0" fontId="12" fillId="0" borderId="15" xfId="0" applyFont="1" applyBorder="1"/>
    <xf numFmtId="0" fontId="11" fillId="0" borderId="0" xfId="0" applyFont="1"/>
    <xf numFmtId="0" fontId="14" fillId="0" borderId="0" xfId="0" applyFont="1"/>
    <xf numFmtId="0" fontId="12" fillId="0" borderId="4" xfId="1" applyFont="1" applyBorder="1"/>
    <xf numFmtId="9" fontId="13" fillId="2" borderId="3" xfId="0" applyNumberFormat="1" applyFont="1" applyFill="1" applyBorder="1" applyAlignment="1">
      <alignment horizontal="center" vertical="center" wrapText="1"/>
    </xf>
    <xf numFmtId="0" fontId="12" fillId="0" borderId="23" xfId="0" applyFont="1" applyBorder="1" applyAlignment="1">
      <alignment horizontal="left"/>
    </xf>
    <xf numFmtId="0" fontId="1" fillId="2" borderId="9" xfId="0" applyFont="1" applyFill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9" fontId="13" fillId="2" borderId="5" xfId="0" applyNumberFormat="1" applyFont="1" applyFill="1" applyBorder="1" applyAlignment="1">
      <alignment horizontal="center" vertical="center" wrapText="1"/>
    </xf>
    <xf numFmtId="9" fontId="13" fillId="2" borderId="5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0" fillId="0" borderId="14" xfId="0" applyBorder="1"/>
    <xf numFmtId="0" fontId="11" fillId="0" borderId="3" xfId="0" applyFont="1" applyFill="1" applyBorder="1" applyAlignment="1">
      <alignment horizontal="center"/>
    </xf>
    <xf numFmtId="0" fontId="12" fillId="0" borderId="14" xfId="0" applyFont="1" applyFill="1" applyBorder="1"/>
    <xf numFmtId="0" fontId="12" fillId="0" borderId="3" xfId="0" applyFont="1" applyBorder="1" applyAlignment="1">
      <alignment horizontal="left"/>
    </xf>
    <xf numFmtId="0" fontId="12" fillId="0" borderId="24" xfId="0" applyFont="1" applyBorder="1" applyAlignment="1">
      <alignment horizontal="left"/>
    </xf>
    <xf numFmtId="0" fontId="15" fillId="0" borderId="6" xfId="1" applyFont="1" applyBorder="1" applyAlignment="1">
      <alignment horizontal="center" vertical="center"/>
    </xf>
    <xf numFmtId="0" fontId="11" fillId="0" borderId="6" xfId="0" applyFont="1" applyFill="1" applyBorder="1" applyAlignment="1">
      <alignment horizontal="center"/>
    </xf>
    <xf numFmtId="0" fontId="12" fillId="0" borderId="6" xfId="1" applyNumberFormat="1" applyFont="1" applyBorder="1"/>
    <xf numFmtId="0" fontId="12" fillId="0" borderId="25" xfId="0" applyFont="1" applyBorder="1"/>
    <xf numFmtId="0" fontId="12" fillId="0" borderId="26" xfId="0" applyFont="1" applyBorder="1" applyAlignment="1">
      <alignment horizontal="left"/>
    </xf>
    <xf numFmtId="0" fontId="12" fillId="0" borderId="4" xfId="0" applyFont="1" applyBorder="1"/>
    <xf numFmtId="0" fontId="12" fillId="0" borderId="4" xfId="0" applyFont="1" applyFill="1" applyBorder="1" applyAlignment="1">
      <alignment horizontal="left"/>
    </xf>
    <xf numFmtId="0" fontId="15" fillId="0" borderId="4" xfId="1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/>
    </xf>
    <xf numFmtId="0" fontId="12" fillId="0" borderId="4" xfId="1" applyNumberFormat="1" applyFont="1" applyBorder="1"/>
    <xf numFmtId="0" fontId="12" fillId="0" borderId="19" xfId="0" applyFont="1" applyBorder="1" applyAlignment="1"/>
    <xf numFmtId="0" fontId="12" fillId="0" borderId="22" xfId="0" applyFont="1" applyBorder="1" applyAlignment="1"/>
    <xf numFmtId="0" fontId="12" fillId="0" borderId="2" xfId="0" applyFont="1" applyBorder="1" applyAlignment="1">
      <alignment horizontal="left"/>
    </xf>
    <xf numFmtId="0" fontId="12" fillId="0" borderId="30" xfId="0" applyFont="1" applyBorder="1" applyAlignment="1"/>
    <xf numFmtId="0" fontId="12" fillId="0" borderId="12" xfId="0" applyFont="1" applyFill="1" applyBorder="1"/>
    <xf numFmtId="0" fontId="12" fillId="0" borderId="4" xfId="0" applyFont="1" applyBorder="1" applyAlignment="1">
      <alignment horizontal="left"/>
    </xf>
    <xf numFmtId="0" fontId="11" fillId="0" borderId="4" xfId="1" applyFont="1" applyFill="1" applyBorder="1" applyAlignment="1">
      <alignment horizontal="center"/>
    </xf>
    <xf numFmtId="0" fontId="12" fillId="0" borderId="31" xfId="0" applyFont="1" applyBorder="1" applyAlignment="1">
      <alignment horizontal="left"/>
    </xf>
    <xf numFmtId="0" fontId="12" fillId="0" borderId="26" xfId="0" applyFont="1" applyFill="1" applyBorder="1" applyAlignment="1">
      <alignment horizontal="left"/>
    </xf>
    <xf numFmtId="9" fontId="14" fillId="2" borderId="35" xfId="0" applyNumberFormat="1" applyFont="1" applyFill="1" applyBorder="1" applyAlignment="1">
      <alignment horizontal="center" vertical="center" wrapText="1"/>
    </xf>
    <xf numFmtId="9" fontId="14" fillId="2" borderId="32" xfId="0" applyNumberFormat="1" applyFont="1" applyFill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/>
    </xf>
    <xf numFmtId="9" fontId="14" fillId="2" borderId="29" xfId="0" applyNumberFormat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horizontal="center"/>
    </xf>
    <xf numFmtId="9" fontId="13" fillId="2" borderId="8" xfId="0" applyNumberFormat="1" applyFont="1" applyFill="1" applyBorder="1" applyAlignment="1">
      <alignment horizontal="center" vertical="center" wrapText="1"/>
    </xf>
    <xf numFmtId="9" fontId="13" fillId="2" borderId="5" xfId="0" applyNumberFormat="1" applyFont="1" applyFill="1" applyBorder="1" applyAlignment="1">
      <alignment horizontal="center" vertical="center" wrapText="1"/>
    </xf>
    <xf numFmtId="9" fontId="14" fillId="2" borderId="28" xfId="0" applyNumberFormat="1" applyFont="1" applyFill="1" applyBorder="1" applyAlignment="1">
      <alignment horizontal="center" vertical="center" wrapText="1"/>
    </xf>
    <xf numFmtId="9" fontId="14" fillId="2" borderId="29" xfId="0" applyNumberFormat="1" applyFont="1" applyFill="1" applyBorder="1" applyAlignment="1">
      <alignment horizontal="center" vertical="center" wrapText="1"/>
    </xf>
    <xf numFmtId="9" fontId="13" fillId="2" borderId="8" xfId="0" applyNumberFormat="1" applyFont="1" applyFill="1" applyBorder="1" applyAlignment="1">
      <alignment horizontal="center" vertical="center"/>
    </xf>
    <xf numFmtId="9" fontId="13" fillId="2" borderId="5" xfId="0" applyNumberFormat="1" applyFont="1" applyFill="1" applyBorder="1" applyAlignment="1">
      <alignment horizontal="center" vertical="center"/>
    </xf>
    <xf numFmtId="9" fontId="14" fillId="2" borderId="28" xfId="0" applyNumberFormat="1" applyFont="1" applyFill="1" applyBorder="1" applyAlignment="1">
      <alignment horizontal="center" vertical="center"/>
    </xf>
    <xf numFmtId="9" fontId="14" fillId="2" borderId="29" xfId="0" applyNumberFormat="1" applyFont="1" applyFill="1" applyBorder="1" applyAlignment="1">
      <alignment horizontal="center" vertical="center"/>
    </xf>
    <xf numFmtId="9" fontId="13" fillId="2" borderId="9" xfId="0" applyNumberFormat="1" applyFont="1" applyFill="1" applyBorder="1" applyAlignment="1">
      <alignment horizontal="center" vertical="center" wrapText="1"/>
    </xf>
    <xf numFmtId="9" fontId="14" fillId="2" borderId="27" xfId="0" applyNumberFormat="1" applyFont="1" applyFill="1" applyBorder="1" applyAlignment="1">
      <alignment horizontal="center" vertical="center" wrapText="1"/>
    </xf>
    <xf numFmtId="9" fontId="13" fillId="2" borderId="9" xfId="0" applyNumberFormat="1" applyFont="1" applyFill="1" applyBorder="1" applyAlignment="1">
      <alignment horizontal="center" vertical="center"/>
    </xf>
    <xf numFmtId="9" fontId="14" fillId="2" borderId="27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9" fontId="14" fillId="2" borderId="33" xfId="0" applyNumberFormat="1" applyFont="1" applyFill="1" applyBorder="1" applyAlignment="1">
      <alignment horizontal="center" vertical="center"/>
    </xf>
    <xf numFmtId="9" fontId="14" fillId="2" borderId="34" xfId="0" applyNumberFormat="1" applyFont="1" applyFill="1" applyBorder="1" applyAlignment="1">
      <alignment horizontal="center" vertical="center"/>
    </xf>
    <xf numFmtId="9" fontId="14" fillId="2" borderId="32" xfId="0" applyNumberFormat="1" applyFont="1" applyFill="1" applyBorder="1" applyAlignment="1">
      <alignment horizontal="center" vertical="center"/>
    </xf>
    <xf numFmtId="9" fontId="13" fillId="2" borderId="2" xfId="0" applyNumberFormat="1" applyFont="1" applyFill="1" applyBorder="1" applyAlignment="1">
      <alignment horizontal="center" vertical="center"/>
    </xf>
    <xf numFmtId="9" fontId="13" fillId="2" borderId="1" xfId="0" applyNumberFormat="1" applyFont="1" applyFill="1" applyBorder="1" applyAlignment="1">
      <alignment horizontal="center" vertical="center"/>
    </xf>
    <xf numFmtId="9" fontId="13" fillId="2" borderId="3" xfId="0" applyNumberFormat="1" applyFont="1" applyFill="1" applyBorder="1" applyAlignment="1">
      <alignment horizontal="center" vertical="center"/>
    </xf>
  </cellXfs>
  <cellStyles count="4">
    <cellStyle name="Normal" xfId="0" builtinId="0"/>
    <cellStyle name="Normal 3" xfId="1" xr:uid="{00000000-0005-0000-0000-000001000000}"/>
    <cellStyle name="SAPBEXstdData" xfId="3" xr:uid="{00000000-0005-0000-0000-000002000000}"/>
    <cellStyle name="SAPBEXstdItem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67734</xdr:colOff>
      <xdr:row>187</xdr:row>
      <xdr:rowOff>16933</xdr:rowOff>
    </xdr:from>
    <xdr:to>
      <xdr:col>0</xdr:col>
      <xdr:colOff>1110212</xdr:colOff>
      <xdr:row>188</xdr:row>
      <xdr:rowOff>8466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734" y="38447133"/>
          <a:ext cx="1042478" cy="474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59267</xdr:colOff>
      <xdr:row>155</xdr:row>
      <xdr:rowOff>60113</xdr:rowOff>
    </xdr:from>
    <xdr:to>
      <xdr:col>1</xdr:col>
      <xdr:colOff>0</xdr:colOff>
      <xdr:row>155</xdr:row>
      <xdr:rowOff>524933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" y="30286113"/>
          <a:ext cx="109467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78317</xdr:colOff>
      <xdr:row>120</xdr:row>
      <xdr:rowOff>158751</xdr:rowOff>
    </xdr:from>
    <xdr:to>
      <xdr:col>0</xdr:col>
      <xdr:colOff>1090084</xdr:colOff>
      <xdr:row>122</xdr:row>
      <xdr:rowOff>37</xdr:rowOff>
    </xdr:to>
    <xdr:pic>
      <xdr:nvPicPr>
        <xdr:cNvPr id="28" name="Picture 27" descr="NIKE AIR ZOOM LJ ELITE">
          <a:extLst>
            <a:ext uri="{FF2B5EF4-FFF2-40B4-BE49-F238E27FC236}">
              <a16:creationId xmlns:a16="http://schemas.microsoft.com/office/drawing/2014/main" id="{8C5B57D2-53A7-4600-9FB5-34515DF2C6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82" b="25501"/>
        <a:stretch/>
      </xdr:blipFill>
      <xdr:spPr bwMode="auto">
        <a:xfrm>
          <a:off x="78317" y="30607001"/>
          <a:ext cx="1011767" cy="52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</xdr:colOff>
      <xdr:row>49</xdr:row>
      <xdr:rowOff>8468</xdr:rowOff>
    </xdr:from>
    <xdr:to>
      <xdr:col>0</xdr:col>
      <xdr:colOff>1031912</xdr:colOff>
      <xdr:row>49</xdr:row>
      <xdr:rowOff>465667</xdr:rowOff>
    </xdr:to>
    <xdr:pic>
      <xdr:nvPicPr>
        <xdr:cNvPr id="33" name="Picture 32" descr="NIKE AIR ZOOM VICTORY FK">
          <a:extLst>
            <a:ext uri="{FF2B5EF4-FFF2-40B4-BE49-F238E27FC236}">
              <a16:creationId xmlns:a16="http://schemas.microsoft.com/office/drawing/2014/main" id="{0BCB6E3D-A7B7-4903-9C8A-429B6ECDA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12" t="27845" r="1312" b="28213"/>
        <a:stretch/>
      </xdr:blipFill>
      <xdr:spPr bwMode="auto">
        <a:xfrm>
          <a:off x="8466" y="10845801"/>
          <a:ext cx="1023446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82551</xdr:colOff>
      <xdr:row>107</xdr:row>
      <xdr:rowOff>69849</xdr:rowOff>
    </xdr:from>
    <xdr:to>
      <xdr:col>0</xdr:col>
      <xdr:colOff>996950</xdr:colOff>
      <xdr:row>107</xdr:row>
      <xdr:rowOff>497163</xdr:rowOff>
    </xdr:to>
    <xdr:pic>
      <xdr:nvPicPr>
        <xdr:cNvPr id="42" name="Picture 41" descr="Track shoes/Spikes Nike ZOOM RIVAL M 9 - Top4Running.com">
          <a:extLst>
            <a:ext uri="{FF2B5EF4-FFF2-40B4-BE49-F238E27FC236}">
              <a16:creationId xmlns:a16="http://schemas.microsoft.com/office/drawing/2014/main" id="{8D59FD88-24A4-4430-A743-61B91EECE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2551" y="30274682"/>
          <a:ext cx="914399" cy="427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80</xdr:row>
      <xdr:rowOff>15665</xdr:rowOff>
    </xdr:from>
    <xdr:to>
      <xdr:col>0</xdr:col>
      <xdr:colOff>1109134</xdr:colOff>
      <xdr:row>81</xdr:row>
      <xdr:rowOff>11188</xdr:rowOff>
    </xdr:to>
    <xdr:pic>
      <xdr:nvPicPr>
        <xdr:cNvPr id="61" name="Picture 60" descr="NIKE ZOOMX DRAGONFLY">
          <a:extLst>
            <a:ext uri="{FF2B5EF4-FFF2-40B4-BE49-F238E27FC236}">
              <a16:creationId xmlns:a16="http://schemas.microsoft.com/office/drawing/2014/main" id="{0D4500AE-AEF2-4430-9AA6-80A7633D3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54" b="30366"/>
        <a:stretch/>
      </xdr:blipFill>
      <xdr:spPr bwMode="auto">
        <a:xfrm>
          <a:off x="33867" y="14070332"/>
          <a:ext cx="1075267" cy="444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</xdr:colOff>
      <xdr:row>13</xdr:row>
      <xdr:rowOff>55033</xdr:rowOff>
    </xdr:from>
    <xdr:to>
      <xdr:col>0</xdr:col>
      <xdr:colOff>1048923</xdr:colOff>
      <xdr:row>13</xdr:row>
      <xdr:rowOff>518583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A43986-55D8-4AF2-871B-C11E05DF7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3" t="38710" r="7097" b="33065"/>
        <a:stretch/>
      </xdr:blipFill>
      <xdr:spPr>
        <a:xfrm>
          <a:off x="21166" y="6553200"/>
          <a:ext cx="1027757" cy="46355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42335</xdr:colOff>
      <xdr:row>172</xdr:row>
      <xdr:rowOff>33867</xdr:rowOff>
    </xdr:from>
    <xdr:to>
      <xdr:col>0</xdr:col>
      <xdr:colOff>1055603</xdr:colOff>
      <xdr:row>173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EE658-207C-45AC-ABD8-DC47A9881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335" y="36101867"/>
          <a:ext cx="1013268" cy="448733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156</xdr:row>
      <xdr:rowOff>33868</xdr:rowOff>
    </xdr:from>
    <xdr:to>
      <xdr:col>0</xdr:col>
      <xdr:colOff>999066</xdr:colOff>
      <xdr:row>156</xdr:row>
      <xdr:rowOff>453310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F4B989-18F2-473C-BC1A-0D8BD409C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33" y="39386935"/>
          <a:ext cx="905933" cy="41944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143</xdr:row>
      <xdr:rowOff>33867</xdr:rowOff>
    </xdr:from>
    <xdr:to>
      <xdr:col>0</xdr:col>
      <xdr:colOff>1052246</xdr:colOff>
      <xdr:row>143</xdr:row>
      <xdr:rowOff>465667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9CFD99-E543-496C-96D1-46EFE6F31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334" y="34510134"/>
          <a:ext cx="1009912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97</xdr:row>
      <xdr:rowOff>8467</xdr:rowOff>
    </xdr:from>
    <xdr:to>
      <xdr:col>0</xdr:col>
      <xdr:colOff>1049867</xdr:colOff>
      <xdr:row>97</xdr:row>
      <xdr:rowOff>394250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084553-D181-4DFD-BC15-A0579C14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00" y="19693467"/>
          <a:ext cx="1024467" cy="3857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67732</xdr:rowOff>
    </xdr:from>
    <xdr:to>
      <xdr:col>0</xdr:col>
      <xdr:colOff>1120434</xdr:colOff>
      <xdr:row>42</xdr:row>
      <xdr:rowOff>524932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DA19D5-BEF2-48A0-9455-BC67311DF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541932"/>
          <a:ext cx="112043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201</xdr:row>
      <xdr:rowOff>50797</xdr:rowOff>
    </xdr:from>
    <xdr:to>
      <xdr:col>0</xdr:col>
      <xdr:colOff>1049943</xdr:colOff>
      <xdr:row>202</xdr:row>
      <xdr:rowOff>42332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80687B-DFA8-4F48-9547-71A12378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801" y="42646597"/>
          <a:ext cx="999142" cy="40640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194</xdr:row>
      <xdr:rowOff>50800</xdr:rowOff>
    </xdr:from>
    <xdr:to>
      <xdr:col>0</xdr:col>
      <xdr:colOff>1100667</xdr:colOff>
      <xdr:row>195</xdr:row>
      <xdr:rowOff>95703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55861F4-0425-42E9-961B-1028FB1C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400" y="41071800"/>
          <a:ext cx="1075267" cy="45976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24</xdr:row>
      <xdr:rowOff>41604</xdr:rowOff>
    </xdr:from>
    <xdr:to>
      <xdr:col>0</xdr:col>
      <xdr:colOff>1100667</xdr:colOff>
      <xdr:row>24</xdr:row>
      <xdr:rowOff>493961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6F8831-73F4-430C-B5A8-05921C39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934" y="3707671"/>
          <a:ext cx="1083733" cy="4523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42334</xdr:rowOff>
    </xdr:from>
    <xdr:to>
      <xdr:col>0</xdr:col>
      <xdr:colOff>1021668</xdr:colOff>
      <xdr:row>2</xdr:row>
      <xdr:rowOff>21167</xdr:rowOff>
    </xdr:to>
    <xdr:pic>
      <xdr:nvPicPr>
        <xdr:cNvPr id="26" name="Picture 25" descr="AIR ZOOM MAXFLY MORE UPTEMPO">
          <a:extLst>
            <a:ext uri="{FF2B5EF4-FFF2-40B4-BE49-F238E27FC236}">
              <a16:creationId xmlns:a16="http://schemas.microsoft.com/office/drawing/2014/main" id="{13BEB6B8-BC89-EDC5-FD41-0C62689D0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0" t="38058" r="6950" b="15609"/>
        <a:stretch/>
      </xdr:blipFill>
      <xdr:spPr bwMode="auto">
        <a:xfrm>
          <a:off x="10583" y="889001"/>
          <a:ext cx="1011085" cy="52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2</xdr:row>
      <xdr:rowOff>31749</xdr:rowOff>
    </xdr:from>
    <xdr:to>
      <xdr:col>0</xdr:col>
      <xdr:colOff>1005417</xdr:colOff>
      <xdr:row>2</xdr:row>
      <xdr:rowOff>505212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734EB30-E493-13F4-C042-97F65BD5A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0" y="2190749"/>
          <a:ext cx="941917" cy="47346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131</xdr:row>
      <xdr:rowOff>52917</xdr:rowOff>
    </xdr:from>
    <xdr:to>
      <xdr:col>0</xdr:col>
      <xdr:colOff>939713</xdr:colOff>
      <xdr:row>131</xdr:row>
      <xdr:rowOff>465666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79A7E34-E1EF-BA21-27C9-66816752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167" y="35221334"/>
          <a:ext cx="918546" cy="41274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85</xdr:row>
      <xdr:rowOff>63501</xdr:rowOff>
    </xdr:from>
    <xdr:to>
      <xdr:col>0</xdr:col>
      <xdr:colOff>1018507</xdr:colOff>
      <xdr:row>86</xdr:row>
      <xdr:rowOff>10584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5322ADC-F23D-B79A-CC54-BB764A41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501" y="25770418"/>
          <a:ext cx="955006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101</xdr:row>
      <xdr:rowOff>10585</xdr:rowOff>
    </xdr:from>
    <xdr:to>
      <xdr:col>0</xdr:col>
      <xdr:colOff>1044464</xdr:colOff>
      <xdr:row>101</xdr:row>
      <xdr:rowOff>412751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55D28D-1C70-FACA-CF8E-BAEB48EF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17" y="28829002"/>
          <a:ext cx="991547" cy="402166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127</xdr:row>
      <xdr:rowOff>52916</xdr:rowOff>
    </xdr:from>
    <xdr:to>
      <xdr:col>0</xdr:col>
      <xdr:colOff>1090790</xdr:colOff>
      <xdr:row>128</xdr:row>
      <xdr:rowOff>21165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1DF1FE-81A8-557E-829E-57809B56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749" y="32141583"/>
          <a:ext cx="1059041" cy="444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52916</xdr:rowOff>
    </xdr:from>
    <xdr:to>
      <xdr:col>0</xdr:col>
      <xdr:colOff>1058198</xdr:colOff>
      <xdr:row>27</xdr:row>
      <xdr:rowOff>486833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FEC72DC-C84E-E4CF-6040-6083D881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0244666"/>
          <a:ext cx="1058198" cy="433917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200</xdr:row>
      <xdr:rowOff>21167</xdr:rowOff>
    </xdr:from>
    <xdr:to>
      <xdr:col>0</xdr:col>
      <xdr:colOff>1037168</xdr:colOff>
      <xdr:row>200</xdr:row>
      <xdr:rowOff>465171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071B97E-C75B-51EE-DFF6-A8216ABD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668" y="49392417"/>
          <a:ext cx="952500" cy="444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21168</xdr:rowOff>
    </xdr:from>
    <xdr:to>
      <xdr:col>0</xdr:col>
      <xdr:colOff>1054332</xdr:colOff>
      <xdr:row>14</xdr:row>
      <xdr:rowOff>465668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99C4CA4-EB1A-3CFD-96CD-B8DB8633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5058835"/>
          <a:ext cx="1054332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58</xdr:row>
      <xdr:rowOff>42335</xdr:rowOff>
    </xdr:from>
    <xdr:to>
      <xdr:col>0</xdr:col>
      <xdr:colOff>1085607</xdr:colOff>
      <xdr:row>59</xdr:row>
      <xdr:rowOff>63501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154DEF-24A7-58F5-C3F4-388D2079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584" y="14351002"/>
          <a:ext cx="1075023" cy="465666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65</xdr:row>
      <xdr:rowOff>10583</xdr:rowOff>
    </xdr:from>
    <xdr:to>
      <xdr:col>0</xdr:col>
      <xdr:colOff>1061095</xdr:colOff>
      <xdr:row>66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B70549C-08C0-8577-0A70-E2C4A027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2333" y="15885583"/>
          <a:ext cx="1018762" cy="433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190</xdr:row>
      <xdr:rowOff>21167</xdr:rowOff>
    </xdr:from>
    <xdr:to>
      <xdr:col>0</xdr:col>
      <xdr:colOff>992860</xdr:colOff>
      <xdr:row>191</xdr:row>
      <xdr:rowOff>31750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B060122-C8B5-1593-C90F-5A400CAE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917" y="40745834"/>
          <a:ext cx="939943" cy="42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05"/>
  <sheetViews>
    <sheetView tabSelected="1" zoomScale="90" zoomScaleNormal="90" workbookViewId="0">
      <pane ySplit="1" topLeftCell="A2" activePane="bottomLeft" state="frozen"/>
      <selection pane="bottomLeft" activeCell="G197" sqref="G197"/>
    </sheetView>
  </sheetViews>
  <sheetFormatPr defaultRowHeight="15" x14ac:dyDescent="0.25"/>
  <cols>
    <col min="1" max="1" width="17.140625" customWidth="1"/>
    <col min="2" max="2" width="17.5703125" hidden="1" customWidth="1"/>
    <col min="3" max="5" width="11.42578125" hidden="1" customWidth="1"/>
    <col min="6" max="6" width="14.85546875" customWidth="1"/>
    <col min="7" max="7" width="34.5703125" bestFit="1" customWidth="1"/>
    <col min="8" max="8" width="19.7109375" customWidth="1"/>
    <col min="9" max="9" width="9.140625" style="76"/>
    <col min="10" max="10" width="8.85546875" style="19"/>
    <col min="12" max="12" width="15.5703125" style="1" customWidth="1"/>
    <col min="13" max="13" width="15.5703125" style="2" customWidth="1"/>
    <col min="14" max="14" width="13.5703125" style="1" customWidth="1"/>
    <col min="15" max="15" width="16.85546875" style="6" customWidth="1"/>
  </cols>
  <sheetData>
    <row r="1" spans="1:19" ht="67.150000000000006" customHeight="1" thickBot="1" x14ac:dyDescent="0.3">
      <c r="A1" s="7" t="s">
        <v>9</v>
      </c>
      <c r="B1" s="8"/>
      <c r="C1" s="8"/>
      <c r="D1" s="8"/>
      <c r="E1" s="8"/>
      <c r="F1" s="9" t="s">
        <v>10</v>
      </c>
      <c r="G1" s="9" t="s">
        <v>11</v>
      </c>
      <c r="H1" s="9" t="s">
        <v>12</v>
      </c>
      <c r="I1" s="71" t="s">
        <v>13</v>
      </c>
      <c r="J1" s="10" t="s">
        <v>52</v>
      </c>
      <c r="K1" s="11" t="s">
        <v>14</v>
      </c>
      <c r="L1" s="12" t="s">
        <v>23</v>
      </c>
      <c r="M1" s="20" t="s">
        <v>22</v>
      </c>
      <c r="N1" s="21" t="s">
        <v>24</v>
      </c>
      <c r="O1" s="17" t="s">
        <v>25</v>
      </c>
    </row>
    <row r="2" spans="1:19" s="29" customFormat="1" ht="43.9" customHeight="1" thickBot="1" x14ac:dyDescent="0.3">
      <c r="A2" s="80"/>
      <c r="B2" s="15"/>
      <c r="C2" s="35"/>
      <c r="D2" s="35"/>
      <c r="E2" s="35"/>
      <c r="F2" s="36" t="s">
        <v>65</v>
      </c>
      <c r="G2" s="37" t="s">
        <v>64</v>
      </c>
      <c r="H2" s="38" t="s">
        <v>8</v>
      </c>
      <c r="I2" s="73">
        <v>5.5</v>
      </c>
      <c r="J2" s="81">
        <v>1</v>
      </c>
      <c r="K2" s="39">
        <v>219.95</v>
      </c>
      <c r="L2" s="40">
        <f>K2*0.8</f>
        <v>175.96</v>
      </c>
      <c r="M2" s="69">
        <v>0.2</v>
      </c>
      <c r="N2" s="40">
        <f>K2*0.9</f>
        <v>197.95499999999998</v>
      </c>
      <c r="O2" s="105">
        <v>0.1</v>
      </c>
    </row>
    <row r="3" spans="1:19" s="29" customFormat="1" ht="43.9" customHeight="1" x14ac:dyDescent="0.25">
      <c r="A3"/>
      <c r="B3" s="16"/>
      <c r="F3" s="24" t="s">
        <v>66</v>
      </c>
      <c r="G3" s="25" t="s">
        <v>43</v>
      </c>
      <c r="H3" s="41" t="s">
        <v>8</v>
      </c>
      <c r="I3" s="74">
        <v>5</v>
      </c>
      <c r="J3" s="79">
        <v>1</v>
      </c>
      <c r="K3" s="42">
        <v>219.95</v>
      </c>
      <c r="L3" s="27">
        <f t="shared" ref="L3:L13" si="0">K3*0.8</f>
        <v>175.96</v>
      </c>
      <c r="M3" s="109">
        <v>0.2</v>
      </c>
      <c r="N3" s="27">
        <f t="shared" ref="N3:N13" si="1">K3*0.9</f>
        <v>197.95499999999998</v>
      </c>
      <c r="O3" s="111">
        <v>0.1</v>
      </c>
      <c r="Q3" s="3" t="s">
        <v>15</v>
      </c>
      <c r="R3" s="3" t="s">
        <v>16</v>
      </c>
      <c r="S3" s="3" t="s">
        <v>17</v>
      </c>
    </row>
    <row r="4" spans="1:19" s="29" customFormat="1" ht="12.75" x14ac:dyDescent="0.2">
      <c r="A4" s="45"/>
      <c r="B4" s="13"/>
      <c r="C4" s="47"/>
      <c r="D4" s="47"/>
      <c r="E4" s="47"/>
      <c r="F4" s="14" t="s">
        <v>66</v>
      </c>
      <c r="G4" s="14" t="s">
        <v>43</v>
      </c>
      <c r="H4" s="32" t="s">
        <v>8</v>
      </c>
      <c r="I4" s="72">
        <v>5.5</v>
      </c>
      <c r="J4" s="43">
        <v>2</v>
      </c>
      <c r="K4" s="33">
        <v>219.95</v>
      </c>
      <c r="L4" s="34">
        <f t="shared" si="0"/>
        <v>175.96</v>
      </c>
      <c r="M4" s="121"/>
      <c r="N4" s="34">
        <f t="shared" si="1"/>
        <v>197.95499999999998</v>
      </c>
      <c r="O4" s="123"/>
      <c r="Q4" s="3">
        <v>1</v>
      </c>
      <c r="R4" s="4">
        <v>32</v>
      </c>
      <c r="S4" s="4">
        <v>20</v>
      </c>
    </row>
    <row r="5" spans="1:19" s="29" customFormat="1" ht="12.75" x14ac:dyDescent="0.2">
      <c r="A5" s="45"/>
      <c r="B5" s="13"/>
      <c r="C5" s="47"/>
      <c r="D5" s="47"/>
      <c r="E5" s="47"/>
      <c r="F5" s="14" t="s">
        <v>66</v>
      </c>
      <c r="G5" s="14" t="s">
        <v>43</v>
      </c>
      <c r="H5" s="32" t="s">
        <v>8</v>
      </c>
      <c r="I5" s="72">
        <v>6</v>
      </c>
      <c r="J5" s="43">
        <v>4</v>
      </c>
      <c r="K5" s="33">
        <v>219.95</v>
      </c>
      <c r="L5" s="34">
        <f t="shared" si="0"/>
        <v>175.96</v>
      </c>
      <c r="M5" s="121"/>
      <c r="N5" s="34">
        <f t="shared" si="1"/>
        <v>197.95499999999998</v>
      </c>
      <c r="O5" s="123"/>
      <c r="Q5" s="3">
        <v>1.5</v>
      </c>
      <c r="R5" s="4">
        <v>33</v>
      </c>
      <c r="S5" s="4">
        <v>20.5</v>
      </c>
    </row>
    <row r="6" spans="1:19" s="29" customFormat="1" ht="12.75" x14ac:dyDescent="0.2">
      <c r="A6" s="45"/>
      <c r="B6" s="13"/>
      <c r="C6" s="47"/>
      <c r="D6" s="47"/>
      <c r="E6" s="47"/>
      <c r="F6" s="14" t="s">
        <v>66</v>
      </c>
      <c r="G6" s="14" t="s">
        <v>43</v>
      </c>
      <c r="H6" s="32" t="s">
        <v>8</v>
      </c>
      <c r="I6" s="72">
        <v>7</v>
      </c>
      <c r="J6" s="43">
        <v>2</v>
      </c>
      <c r="K6" s="33">
        <v>219.95</v>
      </c>
      <c r="L6" s="34">
        <f t="shared" si="0"/>
        <v>175.96</v>
      </c>
      <c r="M6" s="121"/>
      <c r="N6" s="34">
        <f t="shared" si="1"/>
        <v>197.95499999999998</v>
      </c>
      <c r="O6" s="123"/>
      <c r="Q6" s="3">
        <v>2</v>
      </c>
      <c r="R6" s="4">
        <v>33.5</v>
      </c>
      <c r="S6" s="4">
        <v>21</v>
      </c>
    </row>
    <row r="7" spans="1:19" s="29" customFormat="1" ht="12.75" x14ac:dyDescent="0.2">
      <c r="A7" s="45"/>
      <c r="B7" s="13"/>
      <c r="C7" s="47"/>
      <c r="D7" s="47"/>
      <c r="E7" s="47"/>
      <c r="F7" s="14" t="s">
        <v>66</v>
      </c>
      <c r="G7" s="14" t="s">
        <v>43</v>
      </c>
      <c r="H7" s="32" t="s">
        <v>8</v>
      </c>
      <c r="I7" s="72">
        <v>7.5</v>
      </c>
      <c r="J7" s="43">
        <v>3</v>
      </c>
      <c r="K7" s="33">
        <v>219.95</v>
      </c>
      <c r="L7" s="34">
        <f t="shared" si="0"/>
        <v>175.96</v>
      </c>
      <c r="M7" s="121"/>
      <c r="N7" s="34">
        <f t="shared" si="1"/>
        <v>197.95499999999998</v>
      </c>
      <c r="O7" s="123"/>
      <c r="Q7" s="3">
        <v>2.5</v>
      </c>
      <c r="R7" s="4">
        <v>34</v>
      </c>
      <c r="S7" s="4">
        <v>21.5</v>
      </c>
    </row>
    <row r="8" spans="1:19" s="29" customFormat="1" ht="12.75" x14ac:dyDescent="0.2">
      <c r="A8" s="45"/>
      <c r="B8" s="13"/>
      <c r="C8" s="47"/>
      <c r="D8" s="47"/>
      <c r="E8" s="47"/>
      <c r="F8" s="14" t="s">
        <v>66</v>
      </c>
      <c r="G8" s="14" t="s">
        <v>43</v>
      </c>
      <c r="H8" s="32" t="s">
        <v>8</v>
      </c>
      <c r="I8" s="72">
        <v>9.5</v>
      </c>
      <c r="J8" s="43">
        <v>1</v>
      </c>
      <c r="K8" s="33">
        <v>219.95</v>
      </c>
      <c r="L8" s="34">
        <f t="shared" si="0"/>
        <v>175.96</v>
      </c>
      <c r="M8" s="121"/>
      <c r="N8" s="34">
        <f t="shared" si="1"/>
        <v>197.95499999999998</v>
      </c>
      <c r="O8" s="123"/>
      <c r="Q8" s="3">
        <v>3</v>
      </c>
      <c r="R8" s="4">
        <v>35</v>
      </c>
      <c r="S8" s="4">
        <v>22</v>
      </c>
    </row>
    <row r="9" spans="1:19" s="29" customFormat="1" ht="12.75" x14ac:dyDescent="0.2">
      <c r="A9" s="45"/>
      <c r="B9" s="13"/>
      <c r="C9" s="47"/>
      <c r="D9" s="47"/>
      <c r="E9" s="47"/>
      <c r="F9" s="14" t="s">
        <v>66</v>
      </c>
      <c r="G9" s="14" t="s">
        <v>43</v>
      </c>
      <c r="H9" s="32" t="s">
        <v>8</v>
      </c>
      <c r="I9" s="72">
        <v>10</v>
      </c>
      <c r="J9" s="43">
        <v>2</v>
      </c>
      <c r="K9" s="33">
        <v>219.95</v>
      </c>
      <c r="L9" s="34">
        <f t="shared" si="0"/>
        <v>175.96</v>
      </c>
      <c r="M9" s="121"/>
      <c r="N9" s="34">
        <f t="shared" si="1"/>
        <v>197.95499999999998</v>
      </c>
      <c r="O9" s="123"/>
      <c r="Q9" s="3">
        <v>3.5</v>
      </c>
      <c r="R9" s="4">
        <v>35.5</v>
      </c>
      <c r="S9" s="4">
        <v>22.5</v>
      </c>
    </row>
    <row r="10" spans="1:19" s="29" customFormat="1" ht="12.75" x14ac:dyDescent="0.2">
      <c r="A10" s="45"/>
      <c r="B10" s="13"/>
      <c r="C10" s="47"/>
      <c r="D10" s="47"/>
      <c r="E10" s="47"/>
      <c r="F10" s="14" t="s">
        <v>66</v>
      </c>
      <c r="G10" s="14" t="s">
        <v>43</v>
      </c>
      <c r="H10" s="32" t="s">
        <v>8</v>
      </c>
      <c r="I10" s="72">
        <v>10.5</v>
      </c>
      <c r="J10" s="43">
        <v>2</v>
      </c>
      <c r="K10" s="33">
        <v>219.95</v>
      </c>
      <c r="L10" s="34">
        <f t="shared" si="0"/>
        <v>175.96</v>
      </c>
      <c r="M10" s="121"/>
      <c r="N10" s="34">
        <f t="shared" si="1"/>
        <v>197.95499999999998</v>
      </c>
      <c r="O10" s="123"/>
      <c r="Q10" s="3">
        <v>4</v>
      </c>
      <c r="R10" s="4">
        <v>36</v>
      </c>
      <c r="S10" s="4">
        <v>23</v>
      </c>
    </row>
    <row r="11" spans="1:19" s="29" customFormat="1" ht="12.75" x14ac:dyDescent="0.2">
      <c r="A11" s="45"/>
      <c r="B11" s="13"/>
      <c r="C11" s="47"/>
      <c r="D11" s="47"/>
      <c r="E11" s="47"/>
      <c r="F11" s="14" t="s">
        <v>66</v>
      </c>
      <c r="G11" s="14" t="s">
        <v>43</v>
      </c>
      <c r="H11" s="32" t="s">
        <v>8</v>
      </c>
      <c r="I11" s="72">
        <v>11</v>
      </c>
      <c r="J11" s="43">
        <v>2</v>
      </c>
      <c r="K11" s="33">
        <v>219.95</v>
      </c>
      <c r="L11" s="34">
        <f t="shared" si="0"/>
        <v>175.96</v>
      </c>
      <c r="M11" s="121"/>
      <c r="N11" s="34">
        <f t="shared" si="1"/>
        <v>197.95499999999998</v>
      </c>
      <c r="O11" s="123"/>
      <c r="Q11" s="3">
        <v>4.5</v>
      </c>
      <c r="R11" s="4">
        <v>36.5</v>
      </c>
      <c r="S11" s="4">
        <v>23.5</v>
      </c>
    </row>
    <row r="12" spans="1:19" s="29" customFormat="1" ht="12.75" x14ac:dyDescent="0.2">
      <c r="A12" s="45"/>
      <c r="B12" s="13"/>
      <c r="C12" s="47"/>
      <c r="D12" s="47"/>
      <c r="E12" s="47"/>
      <c r="F12" s="14" t="s">
        <v>66</v>
      </c>
      <c r="G12" s="14" t="s">
        <v>43</v>
      </c>
      <c r="H12" s="32" t="s">
        <v>8</v>
      </c>
      <c r="I12" s="72">
        <v>11.5</v>
      </c>
      <c r="J12" s="43">
        <v>2</v>
      </c>
      <c r="K12" s="33">
        <v>219.95</v>
      </c>
      <c r="L12" s="34">
        <f t="shared" si="0"/>
        <v>175.96</v>
      </c>
      <c r="M12" s="121"/>
      <c r="N12" s="34">
        <f t="shared" si="1"/>
        <v>197.95499999999998</v>
      </c>
      <c r="O12" s="123"/>
      <c r="Q12" s="3">
        <v>5</v>
      </c>
      <c r="R12" s="4">
        <v>37.5</v>
      </c>
      <c r="S12" s="4">
        <v>23.5</v>
      </c>
    </row>
    <row r="13" spans="1:19" s="29" customFormat="1" ht="13.5" thickBot="1" x14ac:dyDescent="0.25">
      <c r="A13" s="46"/>
      <c r="B13" s="15"/>
      <c r="C13" s="82"/>
      <c r="D13" s="82"/>
      <c r="E13" s="82"/>
      <c r="F13" s="83" t="s">
        <v>66</v>
      </c>
      <c r="G13" s="83" t="s">
        <v>43</v>
      </c>
      <c r="H13" s="38" t="s">
        <v>8</v>
      </c>
      <c r="I13" s="73">
        <v>12</v>
      </c>
      <c r="J13" s="44">
        <v>2</v>
      </c>
      <c r="K13" s="39">
        <v>219.95</v>
      </c>
      <c r="L13" s="40">
        <f t="shared" si="0"/>
        <v>175.96</v>
      </c>
      <c r="M13" s="122"/>
      <c r="N13" s="40">
        <f t="shared" si="1"/>
        <v>197.95499999999998</v>
      </c>
      <c r="O13" s="124"/>
      <c r="Q13" s="3">
        <v>5.5</v>
      </c>
      <c r="R13" s="4">
        <v>38</v>
      </c>
      <c r="S13" s="4">
        <v>24</v>
      </c>
    </row>
    <row r="14" spans="1:19" s="29" customFormat="1" ht="43.9" customHeight="1" thickBot="1" x14ac:dyDescent="0.25">
      <c r="A14" s="65"/>
      <c r="B14" s="84"/>
      <c r="C14" s="65"/>
      <c r="D14" s="65"/>
      <c r="E14" s="65"/>
      <c r="F14" s="56" t="s">
        <v>50</v>
      </c>
      <c r="G14" s="57" t="s">
        <v>43</v>
      </c>
      <c r="H14" s="64" t="s">
        <v>8</v>
      </c>
      <c r="I14" s="85">
        <v>13</v>
      </c>
      <c r="J14" s="86">
        <v>1</v>
      </c>
      <c r="K14" s="87">
        <v>219.95</v>
      </c>
      <c r="L14" s="58">
        <f>K14*0.5</f>
        <v>109.97499999999999</v>
      </c>
      <c r="M14" s="59">
        <v>0.5</v>
      </c>
      <c r="N14" s="58">
        <f>K14*0.6</f>
        <v>131.97</v>
      </c>
      <c r="O14" s="104">
        <v>0.4</v>
      </c>
      <c r="Q14" s="3">
        <v>6</v>
      </c>
      <c r="R14" s="4">
        <v>38.5</v>
      </c>
      <c r="S14" s="4">
        <v>24</v>
      </c>
    </row>
    <row r="15" spans="1:19" s="29" customFormat="1" ht="43.9" customHeight="1" x14ac:dyDescent="0.2">
      <c r="B15" s="16"/>
      <c r="F15" s="24" t="s">
        <v>73</v>
      </c>
      <c r="G15" s="25" t="s">
        <v>34</v>
      </c>
      <c r="H15" s="41" t="s">
        <v>62</v>
      </c>
      <c r="I15" s="74">
        <v>6.5</v>
      </c>
      <c r="J15" s="79">
        <v>1</v>
      </c>
      <c r="K15" s="42">
        <v>189.95</v>
      </c>
      <c r="L15" s="27">
        <f t="shared" ref="L15:L58" si="2">K15*0.7</f>
        <v>132.96499999999997</v>
      </c>
      <c r="M15" s="109">
        <v>0.3</v>
      </c>
      <c r="N15" s="27">
        <f t="shared" ref="N15:N65" si="3">K15*0.8</f>
        <v>151.96</v>
      </c>
      <c r="O15" s="111">
        <v>0.2</v>
      </c>
      <c r="Q15" s="3">
        <v>6.5</v>
      </c>
      <c r="R15" s="4">
        <v>39</v>
      </c>
      <c r="S15" s="4">
        <v>24.5</v>
      </c>
    </row>
    <row r="16" spans="1:19" s="29" customFormat="1" ht="12.75" x14ac:dyDescent="0.2">
      <c r="A16" s="45"/>
      <c r="B16" s="13"/>
      <c r="C16" s="47"/>
      <c r="D16" s="47"/>
      <c r="E16" s="47"/>
      <c r="F16" s="30" t="s">
        <v>73</v>
      </c>
      <c r="G16" s="14" t="s">
        <v>34</v>
      </c>
      <c r="H16" s="32" t="s">
        <v>62</v>
      </c>
      <c r="I16" s="72">
        <v>7.5</v>
      </c>
      <c r="J16" s="43">
        <v>2</v>
      </c>
      <c r="K16" s="33">
        <v>189.95</v>
      </c>
      <c r="L16" s="34">
        <f t="shared" si="2"/>
        <v>132.96499999999997</v>
      </c>
      <c r="M16" s="109"/>
      <c r="N16" s="34">
        <f t="shared" si="3"/>
        <v>151.96</v>
      </c>
      <c r="O16" s="111"/>
      <c r="Q16" s="3">
        <v>7</v>
      </c>
      <c r="R16" s="4">
        <v>40</v>
      </c>
      <c r="S16" s="4">
        <v>25</v>
      </c>
    </row>
    <row r="17" spans="1:19" s="29" customFormat="1" ht="12.75" x14ac:dyDescent="0.2">
      <c r="A17" s="45"/>
      <c r="B17" s="13"/>
      <c r="C17" s="47"/>
      <c r="D17" s="47"/>
      <c r="E17" s="47"/>
      <c r="F17" s="30" t="s">
        <v>73</v>
      </c>
      <c r="G17" s="14" t="s">
        <v>34</v>
      </c>
      <c r="H17" s="32" t="s">
        <v>62</v>
      </c>
      <c r="I17" s="72">
        <v>8</v>
      </c>
      <c r="J17" s="43">
        <v>3</v>
      </c>
      <c r="K17" s="33">
        <v>189.95</v>
      </c>
      <c r="L17" s="34">
        <f t="shared" si="2"/>
        <v>132.96499999999997</v>
      </c>
      <c r="M17" s="109"/>
      <c r="N17" s="34">
        <f t="shared" si="3"/>
        <v>151.96</v>
      </c>
      <c r="O17" s="111"/>
      <c r="Q17" s="3">
        <v>7.5</v>
      </c>
      <c r="R17" s="4">
        <v>40.5</v>
      </c>
      <c r="S17" s="4">
        <v>25.5</v>
      </c>
    </row>
    <row r="18" spans="1:19" s="29" customFormat="1" ht="12.75" x14ac:dyDescent="0.2">
      <c r="A18" s="45"/>
      <c r="B18" s="13"/>
      <c r="C18" s="47"/>
      <c r="D18" s="47"/>
      <c r="E18" s="47"/>
      <c r="F18" s="30" t="s">
        <v>73</v>
      </c>
      <c r="G18" s="31" t="s">
        <v>34</v>
      </c>
      <c r="H18" s="32" t="s">
        <v>62</v>
      </c>
      <c r="I18" s="72">
        <v>8.5</v>
      </c>
      <c r="J18" s="43">
        <v>3</v>
      </c>
      <c r="K18" s="33">
        <v>189.95</v>
      </c>
      <c r="L18" s="34">
        <f t="shared" si="2"/>
        <v>132.96499999999997</v>
      </c>
      <c r="M18" s="109"/>
      <c r="N18" s="34">
        <f t="shared" si="3"/>
        <v>151.96</v>
      </c>
      <c r="O18" s="111"/>
      <c r="Q18" s="3">
        <v>8</v>
      </c>
      <c r="R18" s="4">
        <v>41</v>
      </c>
      <c r="S18" s="4">
        <v>26</v>
      </c>
    </row>
    <row r="19" spans="1:19" s="29" customFormat="1" ht="12.75" x14ac:dyDescent="0.2">
      <c r="A19" s="45"/>
      <c r="B19" s="13"/>
      <c r="C19" s="47"/>
      <c r="D19" s="47"/>
      <c r="E19" s="47"/>
      <c r="F19" s="30" t="s">
        <v>73</v>
      </c>
      <c r="G19" s="14" t="s">
        <v>34</v>
      </c>
      <c r="H19" s="32" t="s">
        <v>62</v>
      </c>
      <c r="I19" s="72">
        <v>9</v>
      </c>
      <c r="J19" s="43">
        <v>1</v>
      </c>
      <c r="K19" s="33">
        <v>189.95</v>
      </c>
      <c r="L19" s="34">
        <f t="shared" si="2"/>
        <v>132.96499999999997</v>
      </c>
      <c r="M19" s="109"/>
      <c r="N19" s="34">
        <f t="shared" si="3"/>
        <v>151.96</v>
      </c>
      <c r="O19" s="111"/>
      <c r="Q19" s="3">
        <v>8.5</v>
      </c>
      <c r="R19" s="4">
        <v>42</v>
      </c>
      <c r="S19" s="4">
        <v>26.5</v>
      </c>
    </row>
    <row r="20" spans="1:19" s="29" customFormat="1" ht="12.75" x14ac:dyDescent="0.2">
      <c r="A20" s="45"/>
      <c r="B20" s="13"/>
      <c r="C20" s="47"/>
      <c r="D20" s="47"/>
      <c r="E20" s="47"/>
      <c r="F20" s="30" t="s">
        <v>73</v>
      </c>
      <c r="G20" s="14" t="s">
        <v>34</v>
      </c>
      <c r="H20" s="32" t="s">
        <v>62</v>
      </c>
      <c r="I20" s="72">
        <v>10</v>
      </c>
      <c r="J20" s="43">
        <v>1</v>
      </c>
      <c r="K20" s="33">
        <v>189.95</v>
      </c>
      <c r="L20" s="34">
        <f t="shared" si="2"/>
        <v>132.96499999999997</v>
      </c>
      <c r="M20" s="109"/>
      <c r="N20" s="34">
        <f t="shared" si="3"/>
        <v>151.96</v>
      </c>
      <c r="O20" s="111"/>
      <c r="Q20" s="3">
        <v>9</v>
      </c>
      <c r="R20" s="4">
        <v>42.5</v>
      </c>
      <c r="S20" s="4">
        <v>27</v>
      </c>
    </row>
    <row r="21" spans="1:19" s="29" customFormat="1" ht="12.75" x14ac:dyDescent="0.2">
      <c r="A21" s="45"/>
      <c r="B21" s="13"/>
      <c r="C21" s="47"/>
      <c r="D21" s="47"/>
      <c r="E21" s="47"/>
      <c r="F21" s="30" t="s">
        <v>73</v>
      </c>
      <c r="G21" s="31" t="s">
        <v>34</v>
      </c>
      <c r="H21" s="32" t="s">
        <v>62</v>
      </c>
      <c r="I21" s="72">
        <v>10.5</v>
      </c>
      <c r="J21" s="43">
        <v>2</v>
      </c>
      <c r="K21" s="33">
        <v>189.95</v>
      </c>
      <c r="L21" s="34">
        <f t="shared" si="2"/>
        <v>132.96499999999997</v>
      </c>
      <c r="M21" s="109"/>
      <c r="N21" s="34">
        <f t="shared" si="3"/>
        <v>151.96</v>
      </c>
      <c r="O21" s="111"/>
      <c r="Q21" s="3">
        <v>9.5</v>
      </c>
      <c r="R21" s="4">
        <v>43</v>
      </c>
      <c r="S21" s="4">
        <v>27.5</v>
      </c>
    </row>
    <row r="22" spans="1:19" s="29" customFormat="1" ht="12.75" x14ac:dyDescent="0.2">
      <c r="A22" s="45"/>
      <c r="B22" s="13"/>
      <c r="C22" s="47"/>
      <c r="D22" s="47"/>
      <c r="E22" s="47"/>
      <c r="F22" s="30" t="s">
        <v>73</v>
      </c>
      <c r="G22" s="14" t="s">
        <v>34</v>
      </c>
      <c r="H22" s="32" t="s">
        <v>62</v>
      </c>
      <c r="I22" s="72">
        <v>11</v>
      </c>
      <c r="J22" s="43">
        <v>1</v>
      </c>
      <c r="K22" s="33">
        <v>189.95</v>
      </c>
      <c r="L22" s="34">
        <f t="shared" si="2"/>
        <v>132.96499999999997</v>
      </c>
      <c r="M22" s="109"/>
      <c r="N22" s="34">
        <f t="shared" si="3"/>
        <v>151.96</v>
      </c>
      <c r="O22" s="111"/>
      <c r="Q22" s="3">
        <v>10</v>
      </c>
      <c r="R22" s="4">
        <v>44</v>
      </c>
      <c r="S22" s="4">
        <v>28</v>
      </c>
    </row>
    <row r="23" spans="1:19" s="29" customFormat="1" ht="12.75" x14ac:dyDescent="0.2">
      <c r="A23" s="45"/>
      <c r="B23" s="13"/>
      <c r="C23" s="47"/>
      <c r="D23" s="47"/>
      <c r="E23" s="47"/>
      <c r="F23" s="30" t="s">
        <v>73</v>
      </c>
      <c r="G23" s="14" t="s">
        <v>34</v>
      </c>
      <c r="H23" s="32" t="s">
        <v>62</v>
      </c>
      <c r="I23" s="72">
        <v>11.5</v>
      </c>
      <c r="J23" s="43">
        <v>1</v>
      </c>
      <c r="K23" s="33">
        <v>189.95</v>
      </c>
      <c r="L23" s="34">
        <f t="shared" si="2"/>
        <v>132.96499999999997</v>
      </c>
      <c r="M23" s="109"/>
      <c r="N23" s="34">
        <f t="shared" si="3"/>
        <v>151.96</v>
      </c>
      <c r="O23" s="111"/>
      <c r="Q23" s="3">
        <v>10.5</v>
      </c>
      <c r="R23" s="4">
        <v>44.5</v>
      </c>
      <c r="S23" s="4">
        <v>28.5</v>
      </c>
    </row>
    <row r="24" spans="1:19" s="29" customFormat="1" ht="13.5" thickBot="1" x14ac:dyDescent="0.25">
      <c r="A24" s="46"/>
      <c r="B24" s="15"/>
      <c r="C24" s="82"/>
      <c r="D24" s="82"/>
      <c r="E24" s="82"/>
      <c r="F24" s="36" t="s">
        <v>73</v>
      </c>
      <c r="G24" s="37" t="s">
        <v>34</v>
      </c>
      <c r="H24" s="38" t="s">
        <v>62</v>
      </c>
      <c r="I24" s="73">
        <v>12.5</v>
      </c>
      <c r="J24" s="44">
        <v>1</v>
      </c>
      <c r="K24" s="39">
        <v>189.95</v>
      </c>
      <c r="L24" s="40">
        <f t="shared" si="2"/>
        <v>132.96499999999997</v>
      </c>
      <c r="M24" s="110"/>
      <c r="N24" s="40">
        <f t="shared" si="3"/>
        <v>151.96</v>
      </c>
      <c r="O24" s="112"/>
      <c r="Q24" s="3">
        <v>11</v>
      </c>
      <c r="R24" s="4">
        <v>45</v>
      </c>
      <c r="S24" s="4">
        <v>29</v>
      </c>
    </row>
    <row r="25" spans="1:19" s="29" customFormat="1" ht="42" customHeight="1" x14ac:dyDescent="0.2">
      <c r="B25" s="16"/>
      <c r="F25" s="24" t="s">
        <v>61</v>
      </c>
      <c r="G25" s="25" t="s">
        <v>34</v>
      </c>
      <c r="H25" s="41" t="s">
        <v>62</v>
      </c>
      <c r="I25" s="74">
        <v>9</v>
      </c>
      <c r="J25" s="79">
        <v>2</v>
      </c>
      <c r="K25" s="42">
        <v>179.95</v>
      </c>
      <c r="L25" s="27">
        <f>K25*0.6</f>
        <v>107.96999999999998</v>
      </c>
      <c r="M25" s="109">
        <v>0.4</v>
      </c>
      <c r="N25" s="27">
        <f>K25*0.7</f>
        <v>125.96499999999999</v>
      </c>
      <c r="O25" s="111">
        <v>0.3</v>
      </c>
      <c r="Q25" s="3">
        <v>11.5</v>
      </c>
      <c r="R25" s="4">
        <v>45.5</v>
      </c>
      <c r="S25" s="4">
        <v>29.5</v>
      </c>
    </row>
    <row r="26" spans="1:19" s="29" customFormat="1" ht="12.75" x14ac:dyDescent="0.2">
      <c r="A26" s="45"/>
      <c r="B26" s="13"/>
      <c r="C26" s="47"/>
      <c r="D26" s="47"/>
      <c r="E26" s="47"/>
      <c r="F26" s="14" t="s">
        <v>61</v>
      </c>
      <c r="G26" s="14" t="s">
        <v>34</v>
      </c>
      <c r="H26" s="32" t="s">
        <v>62</v>
      </c>
      <c r="I26" s="72">
        <v>11.5</v>
      </c>
      <c r="J26" s="43">
        <v>1</v>
      </c>
      <c r="K26" s="33">
        <v>179.95</v>
      </c>
      <c r="L26" s="27">
        <f t="shared" ref="L26:L27" si="4">K26*0.6</f>
        <v>107.96999999999998</v>
      </c>
      <c r="M26" s="109"/>
      <c r="N26" s="27">
        <f t="shared" ref="N26:N27" si="5">K26*0.7</f>
        <v>125.96499999999999</v>
      </c>
      <c r="O26" s="111"/>
      <c r="Q26" s="3">
        <v>12</v>
      </c>
      <c r="R26" s="4">
        <v>46</v>
      </c>
      <c r="S26" s="4">
        <v>30</v>
      </c>
    </row>
    <row r="27" spans="1:19" s="29" customFormat="1" ht="13.5" thickBot="1" x14ac:dyDescent="0.25">
      <c r="A27" s="46"/>
      <c r="B27" s="15"/>
      <c r="C27" s="82"/>
      <c r="D27" s="82"/>
      <c r="E27" s="82"/>
      <c r="F27" s="83" t="s">
        <v>61</v>
      </c>
      <c r="G27" s="83" t="s">
        <v>34</v>
      </c>
      <c r="H27" s="38" t="s">
        <v>62</v>
      </c>
      <c r="I27" s="73">
        <v>12.5</v>
      </c>
      <c r="J27" s="44">
        <v>1</v>
      </c>
      <c r="K27" s="39">
        <v>179.95</v>
      </c>
      <c r="L27" s="27">
        <f t="shared" si="4"/>
        <v>107.96999999999998</v>
      </c>
      <c r="M27" s="110"/>
      <c r="N27" s="27">
        <f t="shared" si="5"/>
        <v>125.96499999999999</v>
      </c>
      <c r="O27" s="112"/>
      <c r="Q27" s="3">
        <v>12.5</v>
      </c>
      <c r="R27" s="4">
        <v>47</v>
      </c>
      <c r="S27" s="4">
        <v>30.5</v>
      </c>
    </row>
    <row r="28" spans="1:19" s="29" customFormat="1" ht="42" customHeight="1" x14ac:dyDescent="0.2">
      <c r="A28" s="88"/>
      <c r="B28" s="89"/>
      <c r="C28" s="50"/>
      <c r="D28" s="50"/>
      <c r="E28" s="50"/>
      <c r="F28" s="90" t="s">
        <v>71</v>
      </c>
      <c r="G28" s="68" t="s">
        <v>3</v>
      </c>
      <c r="H28" s="91" t="s">
        <v>8</v>
      </c>
      <c r="I28" s="92">
        <v>5</v>
      </c>
      <c r="J28" s="93">
        <v>4</v>
      </c>
      <c r="K28" s="94">
        <v>84.95</v>
      </c>
      <c r="L28" s="28">
        <f t="shared" si="2"/>
        <v>59.464999999999996</v>
      </c>
      <c r="M28" s="117">
        <v>0.3</v>
      </c>
      <c r="N28" s="28">
        <f t="shared" si="3"/>
        <v>67.960000000000008</v>
      </c>
      <c r="O28" s="118">
        <v>0.2</v>
      </c>
      <c r="Q28" s="3">
        <v>13</v>
      </c>
      <c r="R28" s="5">
        <v>47.5</v>
      </c>
      <c r="S28" s="5">
        <v>31</v>
      </c>
    </row>
    <row r="29" spans="1:19" s="29" customFormat="1" ht="12.75" x14ac:dyDescent="0.2">
      <c r="A29" s="95"/>
      <c r="B29" s="13"/>
      <c r="C29" s="47"/>
      <c r="D29" s="47"/>
      <c r="E29" s="47"/>
      <c r="F29" s="30" t="s">
        <v>71</v>
      </c>
      <c r="G29" s="14" t="s">
        <v>3</v>
      </c>
      <c r="H29" s="32" t="s">
        <v>8</v>
      </c>
      <c r="I29" s="72">
        <v>5.5</v>
      </c>
      <c r="J29" s="43">
        <v>4</v>
      </c>
      <c r="K29" s="33">
        <v>84.95</v>
      </c>
      <c r="L29" s="34">
        <f t="shared" si="2"/>
        <v>59.464999999999996</v>
      </c>
      <c r="M29" s="109"/>
      <c r="N29" s="34">
        <f t="shared" si="3"/>
        <v>67.960000000000008</v>
      </c>
      <c r="O29" s="111"/>
    </row>
    <row r="30" spans="1:19" s="29" customFormat="1" ht="12.75" x14ac:dyDescent="0.2">
      <c r="A30" s="95"/>
      <c r="B30" s="13"/>
      <c r="C30" s="47"/>
      <c r="D30" s="47"/>
      <c r="E30" s="47"/>
      <c r="F30" s="30" t="s">
        <v>71</v>
      </c>
      <c r="G30" s="14" t="s">
        <v>3</v>
      </c>
      <c r="H30" s="32" t="s">
        <v>8</v>
      </c>
      <c r="I30" s="72">
        <v>6</v>
      </c>
      <c r="J30" s="43">
        <v>3</v>
      </c>
      <c r="K30" s="33">
        <v>84.95</v>
      </c>
      <c r="L30" s="34">
        <f t="shared" si="2"/>
        <v>59.464999999999996</v>
      </c>
      <c r="M30" s="109"/>
      <c r="N30" s="34">
        <f t="shared" si="3"/>
        <v>67.960000000000008</v>
      </c>
      <c r="O30" s="111"/>
    </row>
    <row r="31" spans="1:19" s="29" customFormat="1" ht="12.75" x14ac:dyDescent="0.2">
      <c r="A31" s="95"/>
      <c r="B31" s="13"/>
      <c r="C31" s="47"/>
      <c r="D31" s="47"/>
      <c r="E31" s="47"/>
      <c r="F31" s="30" t="s">
        <v>71</v>
      </c>
      <c r="G31" s="31" t="s">
        <v>3</v>
      </c>
      <c r="H31" s="32" t="s">
        <v>8</v>
      </c>
      <c r="I31" s="72">
        <v>6.5</v>
      </c>
      <c r="J31" s="43">
        <v>3</v>
      </c>
      <c r="K31" s="33">
        <v>84.95</v>
      </c>
      <c r="L31" s="34">
        <f t="shared" si="2"/>
        <v>59.464999999999996</v>
      </c>
      <c r="M31" s="109"/>
      <c r="N31" s="34">
        <f t="shared" si="3"/>
        <v>67.960000000000008</v>
      </c>
      <c r="O31" s="111"/>
    </row>
    <row r="32" spans="1:19" s="29" customFormat="1" ht="12.75" x14ac:dyDescent="0.2">
      <c r="A32" s="95"/>
      <c r="B32" s="13"/>
      <c r="C32" s="47"/>
      <c r="D32" s="47"/>
      <c r="E32" s="47"/>
      <c r="F32" s="30" t="s">
        <v>71</v>
      </c>
      <c r="G32" s="31" t="s">
        <v>3</v>
      </c>
      <c r="H32" s="32" t="s">
        <v>8</v>
      </c>
      <c r="I32" s="72">
        <v>7</v>
      </c>
      <c r="J32" s="43">
        <v>7</v>
      </c>
      <c r="K32" s="33">
        <v>84.95</v>
      </c>
      <c r="L32" s="34">
        <f t="shared" si="2"/>
        <v>59.464999999999996</v>
      </c>
      <c r="M32" s="109"/>
      <c r="N32" s="34">
        <f t="shared" si="3"/>
        <v>67.960000000000008</v>
      </c>
      <c r="O32" s="111"/>
    </row>
    <row r="33" spans="1:15" s="29" customFormat="1" ht="12.75" x14ac:dyDescent="0.2">
      <c r="A33" s="95"/>
      <c r="B33" s="13"/>
      <c r="C33" s="47"/>
      <c r="D33" s="47"/>
      <c r="E33" s="47"/>
      <c r="F33" s="30" t="s">
        <v>71</v>
      </c>
      <c r="G33" s="14" t="s">
        <v>3</v>
      </c>
      <c r="H33" s="32" t="s">
        <v>8</v>
      </c>
      <c r="I33" s="72">
        <v>7.5</v>
      </c>
      <c r="J33" s="43">
        <v>7</v>
      </c>
      <c r="K33" s="33">
        <v>84.95</v>
      </c>
      <c r="L33" s="34">
        <f t="shared" si="2"/>
        <v>59.464999999999996</v>
      </c>
      <c r="M33" s="109"/>
      <c r="N33" s="34">
        <f t="shared" si="3"/>
        <v>67.960000000000008</v>
      </c>
      <c r="O33" s="111"/>
    </row>
    <row r="34" spans="1:15" s="29" customFormat="1" ht="12.75" x14ac:dyDescent="0.2">
      <c r="A34" s="95"/>
      <c r="B34" s="13"/>
      <c r="C34" s="47"/>
      <c r="D34" s="47"/>
      <c r="E34" s="47"/>
      <c r="F34" s="30" t="s">
        <v>71</v>
      </c>
      <c r="G34" s="14" t="s">
        <v>3</v>
      </c>
      <c r="H34" s="32" t="s">
        <v>8</v>
      </c>
      <c r="I34" s="72">
        <v>8</v>
      </c>
      <c r="J34" s="43">
        <v>7</v>
      </c>
      <c r="K34" s="33">
        <v>84.95</v>
      </c>
      <c r="L34" s="34">
        <f t="shared" si="2"/>
        <v>59.464999999999996</v>
      </c>
      <c r="M34" s="109"/>
      <c r="N34" s="34">
        <f t="shared" si="3"/>
        <v>67.960000000000008</v>
      </c>
      <c r="O34" s="111"/>
    </row>
    <row r="35" spans="1:15" s="29" customFormat="1" ht="12.75" x14ac:dyDescent="0.2">
      <c r="A35" s="95"/>
      <c r="B35" s="13"/>
      <c r="C35" s="47"/>
      <c r="D35" s="47"/>
      <c r="E35" s="47"/>
      <c r="F35" s="30" t="s">
        <v>71</v>
      </c>
      <c r="G35" s="31" t="s">
        <v>3</v>
      </c>
      <c r="H35" s="32" t="s">
        <v>8</v>
      </c>
      <c r="I35" s="72">
        <v>8.5</v>
      </c>
      <c r="J35" s="43">
        <v>6</v>
      </c>
      <c r="K35" s="33">
        <v>84.95</v>
      </c>
      <c r="L35" s="34">
        <f t="shared" si="2"/>
        <v>59.464999999999996</v>
      </c>
      <c r="M35" s="109"/>
      <c r="N35" s="34">
        <f t="shared" si="3"/>
        <v>67.960000000000008</v>
      </c>
      <c r="O35" s="111"/>
    </row>
    <row r="36" spans="1:15" s="29" customFormat="1" ht="12.75" x14ac:dyDescent="0.2">
      <c r="A36" s="95"/>
      <c r="B36" s="13"/>
      <c r="C36" s="47"/>
      <c r="D36" s="47"/>
      <c r="E36" s="47"/>
      <c r="F36" s="30" t="s">
        <v>71</v>
      </c>
      <c r="G36" s="31" t="s">
        <v>3</v>
      </c>
      <c r="H36" s="32" t="s">
        <v>8</v>
      </c>
      <c r="I36" s="72">
        <v>9</v>
      </c>
      <c r="J36" s="43">
        <v>4</v>
      </c>
      <c r="K36" s="33">
        <v>84.95</v>
      </c>
      <c r="L36" s="34">
        <f t="shared" si="2"/>
        <v>59.464999999999996</v>
      </c>
      <c r="M36" s="109"/>
      <c r="N36" s="34">
        <f t="shared" si="3"/>
        <v>67.960000000000008</v>
      </c>
      <c r="O36" s="111"/>
    </row>
    <row r="37" spans="1:15" s="29" customFormat="1" ht="12.75" x14ac:dyDescent="0.2">
      <c r="A37" s="95"/>
      <c r="B37" s="13"/>
      <c r="C37" s="47"/>
      <c r="D37" s="47"/>
      <c r="E37" s="47"/>
      <c r="F37" s="30" t="s">
        <v>71</v>
      </c>
      <c r="G37" s="14" t="s">
        <v>3</v>
      </c>
      <c r="H37" s="32" t="s">
        <v>8</v>
      </c>
      <c r="I37" s="72">
        <v>9.5</v>
      </c>
      <c r="J37" s="43">
        <v>2</v>
      </c>
      <c r="K37" s="33">
        <v>84.95</v>
      </c>
      <c r="L37" s="34">
        <f t="shared" si="2"/>
        <v>59.464999999999996</v>
      </c>
      <c r="M37" s="109"/>
      <c r="N37" s="34">
        <f t="shared" si="3"/>
        <v>67.960000000000008</v>
      </c>
      <c r="O37" s="111"/>
    </row>
    <row r="38" spans="1:15" s="29" customFormat="1" ht="12.75" x14ac:dyDescent="0.2">
      <c r="A38" s="95"/>
      <c r="B38" s="13"/>
      <c r="C38" s="47"/>
      <c r="D38" s="47"/>
      <c r="E38" s="47"/>
      <c r="F38" s="30" t="s">
        <v>71</v>
      </c>
      <c r="G38" s="14" t="s">
        <v>3</v>
      </c>
      <c r="H38" s="32" t="s">
        <v>8</v>
      </c>
      <c r="I38" s="72">
        <v>10</v>
      </c>
      <c r="J38" s="43">
        <v>2</v>
      </c>
      <c r="K38" s="33">
        <v>84.95</v>
      </c>
      <c r="L38" s="34">
        <f t="shared" si="2"/>
        <v>59.464999999999996</v>
      </c>
      <c r="M38" s="109"/>
      <c r="N38" s="34">
        <f t="shared" si="3"/>
        <v>67.960000000000008</v>
      </c>
      <c r="O38" s="111"/>
    </row>
    <row r="39" spans="1:15" s="29" customFormat="1" ht="12.75" x14ac:dyDescent="0.2">
      <c r="A39" s="95"/>
      <c r="B39" s="13"/>
      <c r="C39" s="47"/>
      <c r="D39" s="47"/>
      <c r="E39" s="47"/>
      <c r="F39" s="30" t="s">
        <v>71</v>
      </c>
      <c r="G39" s="31" t="s">
        <v>3</v>
      </c>
      <c r="H39" s="32" t="s">
        <v>8</v>
      </c>
      <c r="I39" s="72">
        <v>10.5</v>
      </c>
      <c r="J39" s="43">
        <v>2</v>
      </c>
      <c r="K39" s="33">
        <v>84.95</v>
      </c>
      <c r="L39" s="34">
        <f t="shared" si="2"/>
        <v>59.464999999999996</v>
      </c>
      <c r="M39" s="109"/>
      <c r="N39" s="34">
        <f t="shared" si="3"/>
        <v>67.960000000000008</v>
      </c>
      <c r="O39" s="111"/>
    </row>
    <row r="40" spans="1:15" s="29" customFormat="1" ht="12.75" x14ac:dyDescent="0.2">
      <c r="A40" s="95"/>
      <c r="B40" s="13"/>
      <c r="C40" s="47"/>
      <c r="D40" s="47"/>
      <c r="E40" s="47"/>
      <c r="F40" s="30" t="s">
        <v>71</v>
      </c>
      <c r="G40" s="31" t="s">
        <v>3</v>
      </c>
      <c r="H40" s="32" t="s">
        <v>8</v>
      </c>
      <c r="I40" s="72">
        <v>11.5</v>
      </c>
      <c r="J40" s="43">
        <v>3</v>
      </c>
      <c r="K40" s="33">
        <v>84.95</v>
      </c>
      <c r="L40" s="34">
        <f t="shared" si="2"/>
        <v>59.464999999999996</v>
      </c>
      <c r="M40" s="109"/>
      <c r="N40" s="34">
        <f t="shared" si="3"/>
        <v>67.960000000000008</v>
      </c>
      <c r="O40" s="111"/>
    </row>
    <row r="41" spans="1:15" s="29" customFormat="1" ht="12.75" x14ac:dyDescent="0.2">
      <c r="A41" s="95"/>
      <c r="B41" s="13"/>
      <c r="C41" s="47"/>
      <c r="D41" s="47"/>
      <c r="E41" s="47"/>
      <c r="F41" s="30" t="s">
        <v>71</v>
      </c>
      <c r="G41" s="14" t="s">
        <v>3</v>
      </c>
      <c r="H41" s="32" t="s">
        <v>8</v>
      </c>
      <c r="I41" s="72">
        <v>12</v>
      </c>
      <c r="J41" s="43">
        <v>1</v>
      </c>
      <c r="K41" s="33">
        <v>84.95</v>
      </c>
      <c r="L41" s="34">
        <f t="shared" si="2"/>
        <v>59.464999999999996</v>
      </c>
      <c r="M41" s="109"/>
      <c r="N41" s="34">
        <f t="shared" si="3"/>
        <v>67.960000000000008</v>
      </c>
      <c r="O41" s="111"/>
    </row>
    <row r="42" spans="1:15" s="29" customFormat="1" ht="13.5" thickBot="1" x14ac:dyDescent="0.25">
      <c r="A42" s="96"/>
      <c r="B42" s="15"/>
      <c r="C42" s="82"/>
      <c r="D42" s="82"/>
      <c r="E42" s="82"/>
      <c r="F42" s="36" t="s">
        <v>71</v>
      </c>
      <c r="G42" s="83" t="s">
        <v>3</v>
      </c>
      <c r="H42" s="38" t="s">
        <v>8</v>
      </c>
      <c r="I42" s="73">
        <v>12.5</v>
      </c>
      <c r="J42" s="44">
        <v>1</v>
      </c>
      <c r="K42" s="39">
        <v>84.95</v>
      </c>
      <c r="L42" s="40">
        <f t="shared" si="2"/>
        <v>59.464999999999996</v>
      </c>
      <c r="M42" s="110"/>
      <c r="N42" s="40">
        <f t="shared" si="3"/>
        <v>67.960000000000008</v>
      </c>
      <c r="O42" s="112"/>
    </row>
    <row r="43" spans="1:15" s="29" customFormat="1" ht="48.6" customHeight="1" x14ac:dyDescent="0.2">
      <c r="A43" s="23"/>
      <c r="B43" s="23"/>
      <c r="C43" s="23" t="str">
        <f t="shared" ref="C43" si="6">MID(F43,1,6)</f>
        <v>907564</v>
      </c>
      <c r="D43" s="23" t="str">
        <f t="shared" ref="D43" si="7">MID(F43,8,13)</f>
        <v>406</v>
      </c>
      <c r="E43" s="23" t="str">
        <f t="shared" ref="E43" si="8">CONCATENATE(D43,"/",I43)</f>
        <v>406/5</v>
      </c>
      <c r="F43" s="24" t="s">
        <v>57</v>
      </c>
      <c r="G43" s="25" t="s">
        <v>3</v>
      </c>
      <c r="H43" s="41" t="s">
        <v>8</v>
      </c>
      <c r="I43" s="74">
        <v>5</v>
      </c>
      <c r="J43" s="26">
        <v>2</v>
      </c>
      <c r="K43" s="42">
        <v>84.95</v>
      </c>
      <c r="L43" s="27">
        <f t="shared" si="2"/>
        <v>59.464999999999996</v>
      </c>
      <c r="M43" s="109">
        <v>0.3</v>
      </c>
      <c r="N43" s="27">
        <f t="shared" si="3"/>
        <v>67.960000000000008</v>
      </c>
      <c r="O43" s="111">
        <v>0.2</v>
      </c>
    </row>
    <row r="44" spans="1:15" s="29" customFormat="1" ht="12.75" x14ac:dyDescent="0.2">
      <c r="A44" s="45"/>
      <c r="B44" s="13"/>
      <c r="C44" s="47"/>
      <c r="D44" s="47"/>
      <c r="E44" s="47"/>
      <c r="F44" s="14" t="s">
        <v>57</v>
      </c>
      <c r="G44" s="14" t="s">
        <v>3</v>
      </c>
      <c r="H44" s="32" t="s">
        <v>8</v>
      </c>
      <c r="I44" s="72">
        <v>5.5</v>
      </c>
      <c r="J44" s="43">
        <v>2</v>
      </c>
      <c r="K44" s="33">
        <v>84.95</v>
      </c>
      <c r="L44" s="34">
        <f t="shared" si="2"/>
        <v>59.464999999999996</v>
      </c>
      <c r="M44" s="109"/>
      <c r="N44" s="34">
        <f t="shared" si="3"/>
        <v>67.960000000000008</v>
      </c>
      <c r="O44" s="111"/>
    </row>
    <row r="45" spans="1:15" s="29" customFormat="1" ht="12.75" x14ac:dyDescent="0.2">
      <c r="A45" s="45"/>
      <c r="B45" s="13"/>
      <c r="C45" s="47"/>
      <c r="D45" s="47"/>
      <c r="E45" s="47"/>
      <c r="F45" s="14" t="s">
        <v>57</v>
      </c>
      <c r="G45" s="14" t="s">
        <v>3</v>
      </c>
      <c r="H45" s="32" t="s">
        <v>8</v>
      </c>
      <c r="I45" s="72">
        <v>7.5</v>
      </c>
      <c r="J45" s="43">
        <v>1</v>
      </c>
      <c r="K45" s="33">
        <v>84.95</v>
      </c>
      <c r="L45" s="34">
        <f t="shared" si="2"/>
        <v>59.464999999999996</v>
      </c>
      <c r="M45" s="109"/>
      <c r="N45" s="34">
        <f t="shared" si="3"/>
        <v>67.960000000000008</v>
      </c>
      <c r="O45" s="111"/>
    </row>
    <row r="46" spans="1:15" s="29" customFormat="1" ht="12.75" x14ac:dyDescent="0.2">
      <c r="A46" s="45"/>
      <c r="B46" s="13"/>
      <c r="C46" s="47"/>
      <c r="D46" s="47"/>
      <c r="E46" s="47"/>
      <c r="F46" s="14" t="s">
        <v>57</v>
      </c>
      <c r="G46" s="14" t="s">
        <v>3</v>
      </c>
      <c r="H46" s="32" t="s">
        <v>8</v>
      </c>
      <c r="I46" s="72">
        <v>9</v>
      </c>
      <c r="J46" s="43">
        <v>1</v>
      </c>
      <c r="K46" s="33">
        <v>84.95</v>
      </c>
      <c r="L46" s="34">
        <f t="shared" si="2"/>
        <v>59.464999999999996</v>
      </c>
      <c r="M46" s="109"/>
      <c r="N46" s="34">
        <f t="shared" si="3"/>
        <v>67.960000000000008</v>
      </c>
      <c r="O46" s="111"/>
    </row>
    <row r="47" spans="1:15" s="29" customFormat="1" ht="12.75" x14ac:dyDescent="0.2">
      <c r="A47" s="45"/>
      <c r="B47" s="13"/>
      <c r="C47" s="47"/>
      <c r="D47" s="47"/>
      <c r="E47" s="47"/>
      <c r="F47" s="14" t="s">
        <v>57</v>
      </c>
      <c r="G47" s="14" t="s">
        <v>3</v>
      </c>
      <c r="H47" s="32" t="s">
        <v>8</v>
      </c>
      <c r="I47" s="72">
        <v>10</v>
      </c>
      <c r="J47" s="43">
        <v>2</v>
      </c>
      <c r="K47" s="33">
        <v>84.95</v>
      </c>
      <c r="L47" s="34">
        <f t="shared" si="2"/>
        <v>59.464999999999996</v>
      </c>
      <c r="M47" s="109"/>
      <c r="N47" s="34">
        <f t="shared" si="3"/>
        <v>67.960000000000008</v>
      </c>
      <c r="O47" s="111"/>
    </row>
    <row r="48" spans="1:15" s="29" customFormat="1" ht="12.75" x14ac:dyDescent="0.2">
      <c r="A48" s="45"/>
      <c r="B48" s="13"/>
      <c r="C48" s="47"/>
      <c r="D48" s="47"/>
      <c r="E48" s="47"/>
      <c r="F48" s="14" t="s">
        <v>57</v>
      </c>
      <c r="G48" s="14" t="s">
        <v>3</v>
      </c>
      <c r="H48" s="32" t="s">
        <v>8</v>
      </c>
      <c r="I48" s="72">
        <v>10.5</v>
      </c>
      <c r="J48" s="43">
        <v>2</v>
      </c>
      <c r="K48" s="33">
        <v>84.95</v>
      </c>
      <c r="L48" s="34">
        <f t="shared" si="2"/>
        <v>59.464999999999996</v>
      </c>
      <c r="M48" s="109"/>
      <c r="N48" s="34">
        <f t="shared" si="3"/>
        <v>67.960000000000008</v>
      </c>
      <c r="O48" s="111"/>
    </row>
    <row r="49" spans="1:15" s="29" customFormat="1" ht="13.5" thickBot="1" x14ac:dyDescent="0.25">
      <c r="A49" s="46"/>
      <c r="B49" s="15"/>
      <c r="C49" s="82"/>
      <c r="D49" s="82"/>
      <c r="E49" s="82"/>
      <c r="F49" s="83" t="s">
        <v>57</v>
      </c>
      <c r="G49" s="83" t="s">
        <v>3</v>
      </c>
      <c r="H49" s="38" t="s">
        <v>8</v>
      </c>
      <c r="I49" s="73">
        <v>12</v>
      </c>
      <c r="J49" s="44">
        <v>1</v>
      </c>
      <c r="K49" s="39">
        <v>84.95</v>
      </c>
      <c r="L49" s="40">
        <f t="shared" si="2"/>
        <v>59.464999999999996</v>
      </c>
      <c r="M49" s="110"/>
      <c r="N49" s="40">
        <f t="shared" si="3"/>
        <v>67.960000000000008</v>
      </c>
      <c r="O49" s="112"/>
    </row>
    <row r="50" spans="1:15" s="29" customFormat="1" ht="38.450000000000003" customHeight="1" x14ac:dyDescent="0.2">
      <c r="A50" s="88"/>
      <c r="B50" s="89"/>
      <c r="C50" s="99"/>
      <c r="D50" s="99"/>
      <c r="E50" s="99"/>
      <c r="F50" s="100" t="s">
        <v>45</v>
      </c>
      <c r="G50" s="100" t="s">
        <v>44</v>
      </c>
      <c r="H50" s="91" t="s">
        <v>46</v>
      </c>
      <c r="I50" s="92">
        <v>5</v>
      </c>
      <c r="J50" s="101">
        <v>2</v>
      </c>
      <c r="K50" s="94">
        <v>219.95</v>
      </c>
      <c r="L50" s="28">
        <f t="shared" si="2"/>
        <v>153.96499999999997</v>
      </c>
      <c r="M50" s="119">
        <v>0.3</v>
      </c>
      <c r="N50" s="28">
        <f t="shared" si="3"/>
        <v>175.96</v>
      </c>
      <c r="O50" s="120">
        <v>0.2</v>
      </c>
    </row>
    <row r="51" spans="1:15" s="29" customFormat="1" ht="12.75" x14ac:dyDescent="0.2">
      <c r="A51" s="95"/>
      <c r="B51" s="13"/>
      <c r="C51" s="47"/>
      <c r="D51" s="47"/>
      <c r="E51" s="47"/>
      <c r="F51" s="14" t="s">
        <v>45</v>
      </c>
      <c r="G51" s="14" t="s">
        <v>44</v>
      </c>
      <c r="H51" s="32" t="s">
        <v>46</v>
      </c>
      <c r="I51" s="72">
        <v>8.5</v>
      </c>
      <c r="J51" s="43">
        <v>1</v>
      </c>
      <c r="K51" s="33">
        <v>219.95</v>
      </c>
      <c r="L51" s="34">
        <f t="shared" si="2"/>
        <v>153.96499999999997</v>
      </c>
      <c r="M51" s="113"/>
      <c r="N51" s="34">
        <f t="shared" si="3"/>
        <v>175.96</v>
      </c>
      <c r="O51" s="115"/>
    </row>
    <row r="52" spans="1:15" s="29" customFormat="1" ht="12.75" x14ac:dyDescent="0.2">
      <c r="A52" s="95"/>
      <c r="B52" s="13"/>
      <c r="C52" s="47"/>
      <c r="D52" s="47"/>
      <c r="E52" s="47"/>
      <c r="F52" s="14" t="s">
        <v>45</v>
      </c>
      <c r="G52" s="14" t="s">
        <v>44</v>
      </c>
      <c r="H52" s="32" t="s">
        <v>46</v>
      </c>
      <c r="I52" s="72">
        <v>9</v>
      </c>
      <c r="J52" s="43">
        <v>1</v>
      </c>
      <c r="K52" s="33">
        <v>219.95</v>
      </c>
      <c r="L52" s="34">
        <f t="shared" si="2"/>
        <v>153.96499999999997</v>
      </c>
      <c r="M52" s="113"/>
      <c r="N52" s="34">
        <f t="shared" si="3"/>
        <v>175.96</v>
      </c>
      <c r="O52" s="115"/>
    </row>
    <row r="53" spans="1:15" s="29" customFormat="1" ht="12.75" x14ac:dyDescent="0.2">
      <c r="A53" s="95"/>
      <c r="B53" s="13"/>
      <c r="C53" s="47"/>
      <c r="D53" s="47"/>
      <c r="E53" s="47"/>
      <c r="F53" s="14" t="s">
        <v>45</v>
      </c>
      <c r="G53" s="14" t="s">
        <v>44</v>
      </c>
      <c r="H53" s="32" t="s">
        <v>46</v>
      </c>
      <c r="I53" s="72">
        <v>10</v>
      </c>
      <c r="J53" s="43">
        <v>2</v>
      </c>
      <c r="K53" s="33">
        <v>219.95</v>
      </c>
      <c r="L53" s="34">
        <f t="shared" si="2"/>
        <v>153.96499999999997</v>
      </c>
      <c r="M53" s="113"/>
      <c r="N53" s="34">
        <f t="shared" si="3"/>
        <v>175.96</v>
      </c>
      <c r="O53" s="115"/>
    </row>
    <row r="54" spans="1:15" s="29" customFormat="1" ht="12.75" x14ac:dyDescent="0.2">
      <c r="A54" s="95"/>
      <c r="B54" s="13"/>
      <c r="C54" s="47"/>
      <c r="D54" s="47"/>
      <c r="E54" s="47"/>
      <c r="F54" s="14" t="s">
        <v>45</v>
      </c>
      <c r="G54" s="14" t="s">
        <v>44</v>
      </c>
      <c r="H54" s="32" t="s">
        <v>46</v>
      </c>
      <c r="I54" s="72">
        <v>10.5</v>
      </c>
      <c r="J54" s="43">
        <v>1</v>
      </c>
      <c r="K54" s="33">
        <v>219.95</v>
      </c>
      <c r="L54" s="34">
        <f t="shared" si="2"/>
        <v>153.96499999999997</v>
      </c>
      <c r="M54" s="113"/>
      <c r="N54" s="34">
        <f t="shared" si="3"/>
        <v>175.96</v>
      </c>
      <c r="O54" s="115"/>
    </row>
    <row r="55" spans="1:15" s="29" customFormat="1" ht="12.75" x14ac:dyDescent="0.2">
      <c r="A55" s="95"/>
      <c r="B55" s="13"/>
      <c r="C55" s="47"/>
      <c r="D55" s="47"/>
      <c r="E55" s="47"/>
      <c r="F55" s="14" t="s">
        <v>45</v>
      </c>
      <c r="G55" s="14" t="s">
        <v>44</v>
      </c>
      <c r="H55" s="32" t="s">
        <v>46</v>
      </c>
      <c r="I55" s="72">
        <v>11</v>
      </c>
      <c r="J55" s="43">
        <v>1</v>
      </c>
      <c r="K55" s="33">
        <v>219.95</v>
      </c>
      <c r="L55" s="34">
        <f t="shared" si="2"/>
        <v>153.96499999999997</v>
      </c>
      <c r="M55" s="113"/>
      <c r="N55" s="34">
        <f t="shared" si="3"/>
        <v>175.96</v>
      </c>
      <c r="O55" s="115"/>
    </row>
    <row r="56" spans="1:15" s="29" customFormat="1" ht="12.75" x14ac:dyDescent="0.2">
      <c r="A56" s="95"/>
      <c r="B56" s="13"/>
      <c r="C56" s="47"/>
      <c r="D56" s="47"/>
      <c r="E56" s="47"/>
      <c r="F56" s="14" t="s">
        <v>45</v>
      </c>
      <c r="G56" s="14" t="s">
        <v>44</v>
      </c>
      <c r="H56" s="32" t="s">
        <v>46</v>
      </c>
      <c r="I56" s="72">
        <v>11.5</v>
      </c>
      <c r="J56" s="43">
        <v>3</v>
      </c>
      <c r="K56" s="33">
        <v>219.95</v>
      </c>
      <c r="L56" s="34">
        <f t="shared" si="2"/>
        <v>153.96499999999997</v>
      </c>
      <c r="M56" s="113"/>
      <c r="N56" s="34">
        <f t="shared" si="3"/>
        <v>175.96</v>
      </c>
      <c r="O56" s="115"/>
    </row>
    <row r="57" spans="1:15" s="29" customFormat="1" ht="12.75" x14ac:dyDescent="0.2">
      <c r="A57" s="95"/>
      <c r="B57" s="13"/>
      <c r="C57" s="47"/>
      <c r="D57" s="47"/>
      <c r="E57" s="47"/>
      <c r="F57" s="14" t="s">
        <v>45</v>
      </c>
      <c r="G57" s="14" t="s">
        <v>44</v>
      </c>
      <c r="H57" s="32" t="s">
        <v>46</v>
      </c>
      <c r="I57" s="72">
        <v>12</v>
      </c>
      <c r="J57" s="43">
        <v>1</v>
      </c>
      <c r="K57" s="33">
        <v>219.95</v>
      </c>
      <c r="L57" s="34">
        <f t="shared" si="2"/>
        <v>153.96499999999997</v>
      </c>
      <c r="M57" s="113"/>
      <c r="N57" s="34">
        <f t="shared" si="3"/>
        <v>175.96</v>
      </c>
      <c r="O57" s="115"/>
    </row>
    <row r="58" spans="1:15" s="29" customFormat="1" ht="13.5" thickBot="1" x14ac:dyDescent="0.25">
      <c r="A58" s="96"/>
      <c r="B58" s="15"/>
      <c r="C58" s="82"/>
      <c r="D58" s="82"/>
      <c r="E58" s="82"/>
      <c r="F58" s="83" t="s">
        <v>45</v>
      </c>
      <c r="G58" s="83" t="s">
        <v>44</v>
      </c>
      <c r="H58" s="38" t="s">
        <v>46</v>
      </c>
      <c r="I58" s="73">
        <v>12.5</v>
      </c>
      <c r="J58" s="44">
        <v>2</v>
      </c>
      <c r="K58" s="39">
        <v>219.95</v>
      </c>
      <c r="L58" s="40">
        <f t="shared" si="2"/>
        <v>153.96499999999997</v>
      </c>
      <c r="M58" s="114"/>
      <c r="N58" s="40">
        <f t="shared" si="3"/>
        <v>175.96</v>
      </c>
      <c r="O58" s="116"/>
    </row>
    <row r="59" spans="1:15" s="29" customFormat="1" ht="35.450000000000003" customHeight="1" x14ac:dyDescent="0.2">
      <c r="A59" s="98"/>
      <c r="B59" s="16"/>
      <c r="C59" s="47"/>
      <c r="D59" s="47"/>
      <c r="E59" s="47"/>
      <c r="F59" s="97" t="s">
        <v>75</v>
      </c>
      <c r="G59" s="97" t="s">
        <v>74</v>
      </c>
      <c r="H59" s="41" t="s">
        <v>76</v>
      </c>
      <c r="I59" s="74">
        <v>7.5</v>
      </c>
      <c r="J59" s="26">
        <v>1</v>
      </c>
      <c r="K59" s="42">
        <v>189.95</v>
      </c>
      <c r="L59" s="27">
        <f>K59*0.7</f>
        <v>132.96499999999997</v>
      </c>
      <c r="M59" s="109">
        <v>0.3</v>
      </c>
      <c r="N59" s="27">
        <f>K59*0.8</f>
        <v>151.96</v>
      </c>
      <c r="O59" s="111">
        <v>0.2</v>
      </c>
    </row>
    <row r="60" spans="1:15" s="29" customFormat="1" ht="12.75" x14ac:dyDescent="0.2">
      <c r="A60" s="45"/>
      <c r="B60" s="13"/>
      <c r="C60" s="47"/>
      <c r="D60" s="47"/>
      <c r="E60" s="47"/>
      <c r="F60" s="14" t="s">
        <v>75</v>
      </c>
      <c r="G60" s="14" t="s">
        <v>74</v>
      </c>
      <c r="H60" s="32" t="s">
        <v>76</v>
      </c>
      <c r="I60" s="72">
        <v>8</v>
      </c>
      <c r="J60" s="43">
        <v>1</v>
      </c>
      <c r="K60" s="33">
        <v>189.95</v>
      </c>
      <c r="L60" s="34">
        <f t="shared" ref="L60:L65" si="9">K60*0.7</f>
        <v>132.96499999999997</v>
      </c>
      <c r="M60" s="109"/>
      <c r="N60" s="34">
        <f t="shared" si="3"/>
        <v>151.96</v>
      </c>
      <c r="O60" s="111"/>
    </row>
    <row r="61" spans="1:15" s="29" customFormat="1" ht="12.75" x14ac:dyDescent="0.2">
      <c r="A61" s="45"/>
      <c r="B61" s="13"/>
      <c r="C61" s="47"/>
      <c r="D61" s="47"/>
      <c r="E61" s="47"/>
      <c r="F61" s="14" t="s">
        <v>75</v>
      </c>
      <c r="G61" s="14" t="s">
        <v>74</v>
      </c>
      <c r="H61" s="32" t="s">
        <v>76</v>
      </c>
      <c r="I61" s="72">
        <v>8.5</v>
      </c>
      <c r="J61" s="43">
        <v>2</v>
      </c>
      <c r="K61" s="33">
        <v>189.95</v>
      </c>
      <c r="L61" s="34">
        <f t="shared" si="9"/>
        <v>132.96499999999997</v>
      </c>
      <c r="M61" s="109"/>
      <c r="N61" s="34">
        <f t="shared" si="3"/>
        <v>151.96</v>
      </c>
      <c r="O61" s="111"/>
    </row>
    <row r="62" spans="1:15" s="29" customFormat="1" ht="12.75" x14ac:dyDescent="0.2">
      <c r="A62" s="45"/>
      <c r="B62" s="13"/>
      <c r="C62" s="47"/>
      <c r="D62" s="47"/>
      <c r="E62" s="47"/>
      <c r="F62" s="14" t="s">
        <v>75</v>
      </c>
      <c r="G62" s="14" t="s">
        <v>74</v>
      </c>
      <c r="H62" s="32" t="s">
        <v>76</v>
      </c>
      <c r="I62" s="72">
        <v>9</v>
      </c>
      <c r="J62" s="43">
        <v>1</v>
      </c>
      <c r="K62" s="33">
        <v>189.95</v>
      </c>
      <c r="L62" s="34">
        <f t="shared" si="9"/>
        <v>132.96499999999997</v>
      </c>
      <c r="M62" s="109"/>
      <c r="N62" s="34">
        <f t="shared" si="3"/>
        <v>151.96</v>
      </c>
      <c r="O62" s="111"/>
    </row>
    <row r="63" spans="1:15" s="29" customFormat="1" ht="12.75" x14ac:dyDescent="0.2">
      <c r="A63" s="45"/>
      <c r="B63" s="13"/>
      <c r="C63" s="47"/>
      <c r="D63" s="47"/>
      <c r="E63" s="47"/>
      <c r="F63" s="14" t="s">
        <v>75</v>
      </c>
      <c r="G63" s="14" t="s">
        <v>74</v>
      </c>
      <c r="H63" s="32" t="s">
        <v>76</v>
      </c>
      <c r="I63" s="72">
        <v>9.5</v>
      </c>
      <c r="J63" s="43">
        <v>1</v>
      </c>
      <c r="K63" s="33">
        <v>189.95</v>
      </c>
      <c r="L63" s="34">
        <f t="shared" si="9"/>
        <v>132.96499999999997</v>
      </c>
      <c r="M63" s="109"/>
      <c r="N63" s="34">
        <f t="shared" si="3"/>
        <v>151.96</v>
      </c>
      <c r="O63" s="111"/>
    </row>
    <row r="64" spans="1:15" s="29" customFormat="1" ht="12.75" x14ac:dyDescent="0.2">
      <c r="A64" s="45"/>
      <c r="B64" s="13"/>
      <c r="C64" s="47"/>
      <c r="D64" s="47"/>
      <c r="E64" s="47"/>
      <c r="F64" s="14" t="s">
        <v>75</v>
      </c>
      <c r="G64" s="14" t="s">
        <v>74</v>
      </c>
      <c r="H64" s="32" t="s">
        <v>76</v>
      </c>
      <c r="I64" s="72">
        <v>10</v>
      </c>
      <c r="J64" s="43">
        <v>1</v>
      </c>
      <c r="K64" s="33">
        <v>189.95</v>
      </c>
      <c r="L64" s="34">
        <f t="shared" si="9"/>
        <v>132.96499999999997</v>
      </c>
      <c r="M64" s="109"/>
      <c r="N64" s="34">
        <f t="shared" si="3"/>
        <v>151.96</v>
      </c>
      <c r="O64" s="111"/>
    </row>
    <row r="65" spans="1:15" s="29" customFormat="1" ht="13.5" thickBot="1" x14ac:dyDescent="0.25">
      <c r="A65" s="45"/>
      <c r="B65" s="13"/>
      <c r="C65" s="47"/>
      <c r="D65" s="47"/>
      <c r="E65" s="47"/>
      <c r="F65" s="83" t="s">
        <v>75</v>
      </c>
      <c r="G65" s="83" t="s">
        <v>74</v>
      </c>
      <c r="H65" s="38" t="s">
        <v>76</v>
      </c>
      <c r="I65" s="73">
        <v>11.5</v>
      </c>
      <c r="J65" s="44">
        <v>1</v>
      </c>
      <c r="K65" s="39">
        <v>189.95</v>
      </c>
      <c r="L65" s="40">
        <f t="shared" si="9"/>
        <v>132.96499999999997</v>
      </c>
      <c r="M65" s="110"/>
      <c r="N65" s="40">
        <f t="shared" si="3"/>
        <v>151.96</v>
      </c>
      <c r="O65" s="112"/>
    </row>
    <row r="66" spans="1:15" s="29" customFormat="1" ht="35.450000000000003" customHeight="1" x14ac:dyDescent="0.2">
      <c r="A66" s="48"/>
      <c r="B66" s="13"/>
      <c r="C66" s="47"/>
      <c r="D66" s="47"/>
      <c r="E66" s="47"/>
      <c r="F66" s="97" t="s">
        <v>77</v>
      </c>
      <c r="G66" s="97" t="s">
        <v>40</v>
      </c>
      <c r="H66" s="41" t="s">
        <v>76</v>
      </c>
      <c r="I66" s="74">
        <v>5</v>
      </c>
      <c r="J66" s="26">
        <v>2</v>
      </c>
      <c r="K66" s="42">
        <v>189.95</v>
      </c>
      <c r="L66" s="27">
        <f t="shared" ref="L66:L127" si="10">K66*0.7</f>
        <v>132.96499999999997</v>
      </c>
      <c r="M66" s="109">
        <v>0.3</v>
      </c>
      <c r="N66" s="27">
        <f t="shared" ref="N66:N127" si="11">K66*0.8</f>
        <v>151.96</v>
      </c>
      <c r="O66" s="111">
        <v>0.2</v>
      </c>
    </row>
    <row r="67" spans="1:15" s="29" customFormat="1" ht="12.75" x14ac:dyDescent="0.2">
      <c r="A67" s="45"/>
      <c r="B67" s="13"/>
      <c r="C67" s="47"/>
      <c r="D67" s="47"/>
      <c r="E67" s="47"/>
      <c r="F67" s="14" t="s">
        <v>77</v>
      </c>
      <c r="G67" s="14" t="s">
        <v>40</v>
      </c>
      <c r="H67" s="32" t="s">
        <v>76</v>
      </c>
      <c r="I67" s="72">
        <v>5.5</v>
      </c>
      <c r="J67" s="43">
        <v>2</v>
      </c>
      <c r="K67" s="33">
        <v>189.95</v>
      </c>
      <c r="L67" s="34">
        <f t="shared" si="10"/>
        <v>132.96499999999997</v>
      </c>
      <c r="M67" s="109"/>
      <c r="N67" s="34">
        <f t="shared" si="11"/>
        <v>151.96</v>
      </c>
      <c r="O67" s="111"/>
    </row>
    <row r="68" spans="1:15" s="29" customFormat="1" ht="12.75" x14ac:dyDescent="0.2">
      <c r="A68" s="45"/>
      <c r="B68" s="13"/>
      <c r="C68" s="47"/>
      <c r="D68" s="47"/>
      <c r="E68" s="47"/>
      <c r="F68" s="14" t="s">
        <v>77</v>
      </c>
      <c r="G68" s="14" t="s">
        <v>40</v>
      </c>
      <c r="H68" s="32" t="s">
        <v>76</v>
      </c>
      <c r="I68" s="72">
        <v>6</v>
      </c>
      <c r="J68" s="43">
        <v>2</v>
      </c>
      <c r="K68" s="33">
        <v>189.95</v>
      </c>
      <c r="L68" s="34">
        <f t="shared" si="10"/>
        <v>132.96499999999997</v>
      </c>
      <c r="M68" s="109"/>
      <c r="N68" s="34">
        <f t="shared" si="11"/>
        <v>151.96</v>
      </c>
      <c r="O68" s="111"/>
    </row>
    <row r="69" spans="1:15" s="29" customFormat="1" ht="12.75" x14ac:dyDescent="0.2">
      <c r="A69" s="45"/>
      <c r="B69" s="13"/>
      <c r="C69" s="47"/>
      <c r="D69" s="47"/>
      <c r="E69" s="47"/>
      <c r="F69" s="14" t="s">
        <v>77</v>
      </c>
      <c r="G69" s="14" t="s">
        <v>40</v>
      </c>
      <c r="H69" s="32" t="s">
        <v>76</v>
      </c>
      <c r="I69" s="72">
        <v>6.5</v>
      </c>
      <c r="J69" s="43">
        <v>2</v>
      </c>
      <c r="K69" s="33">
        <v>189.95</v>
      </c>
      <c r="L69" s="34">
        <f t="shared" si="10"/>
        <v>132.96499999999997</v>
      </c>
      <c r="M69" s="109"/>
      <c r="N69" s="34">
        <f t="shared" si="11"/>
        <v>151.96</v>
      </c>
      <c r="O69" s="111"/>
    </row>
    <row r="70" spans="1:15" s="29" customFormat="1" ht="12.75" x14ac:dyDescent="0.2">
      <c r="A70" s="45"/>
      <c r="B70" s="13"/>
      <c r="C70" s="47"/>
      <c r="D70" s="47"/>
      <c r="E70" s="47"/>
      <c r="F70" s="14" t="s">
        <v>77</v>
      </c>
      <c r="G70" s="14" t="s">
        <v>40</v>
      </c>
      <c r="H70" s="32" t="s">
        <v>76</v>
      </c>
      <c r="I70" s="72">
        <v>7</v>
      </c>
      <c r="J70" s="43">
        <v>4</v>
      </c>
      <c r="K70" s="33">
        <v>189.95</v>
      </c>
      <c r="L70" s="34">
        <f t="shared" si="10"/>
        <v>132.96499999999997</v>
      </c>
      <c r="M70" s="109"/>
      <c r="N70" s="34">
        <f t="shared" si="11"/>
        <v>151.96</v>
      </c>
      <c r="O70" s="111"/>
    </row>
    <row r="71" spans="1:15" s="29" customFormat="1" ht="12.75" x14ac:dyDescent="0.2">
      <c r="A71" s="45"/>
      <c r="B71" s="13"/>
      <c r="C71" s="47"/>
      <c r="D71" s="47"/>
      <c r="E71" s="47"/>
      <c r="F71" s="14" t="s">
        <v>77</v>
      </c>
      <c r="G71" s="14" t="s">
        <v>40</v>
      </c>
      <c r="H71" s="32" t="s">
        <v>76</v>
      </c>
      <c r="I71" s="72">
        <v>7.5</v>
      </c>
      <c r="J71" s="43">
        <v>3</v>
      </c>
      <c r="K71" s="33">
        <v>189.95</v>
      </c>
      <c r="L71" s="34">
        <f t="shared" si="10"/>
        <v>132.96499999999997</v>
      </c>
      <c r="M71" s="109"/>
      <c r="N71" s="34">
        <f t="shared" si="11"/>
        <v>151.96</v>
      </c>
      <c r="O71" s="111"/>
    </row>
    <row r="72" spans="1:15" s="29" customFormat="1" ht="12.75" x14ac:dyDescent="0.2">
      <c r="A72" s="45"/>
      <c r="B72" s="13"/>
      <c r="C72" s="47"/>
      <c r="D72" s="47"/>
      <c r="E72" s="47"/>
      <c r="F72" s="14" t="s">
        <v>77</v>
      </c>
      <c r="G72" s="14" t="s">
        <v>40</v>
      </c>
      <c r="H72" s="32" t="s">
        <v>76</v>
      </c>
      <c r="I72" s="72">
        <v>8</v>
      </c>
      <c r="J72" s="43">
        <v>4</v>
      </c>
      <c r="K72" s="33">
        <v>189.95</v>
      </c>
      <c r="L72" s="34">
        <f t="shared" si="10"/>
        <v>132.96499999999997</v>
      </c>
      <c r="M72" s="109"/>
      <c r="N72" s="34">
        <f t="shared" si="11"/>
        <v>151.96</v>
      </c>
      <c r="O72" s="111"/>
    </row>
    <row r="73" spans="1:15" s="29" customFormat="1" ht="12.75" x14ac:dyDescent="0.2">
      <c r="A73" s="45"/>
      <c r="B73" s="13"/>
      <c r="C73" s="47"/>
      <c r="D73" s="47"/>
      <c r="E73" s="47"/>
      <c r="F73" s="14" t="s">
        <v>77</v>
      </c>
      <c r="G73" s="14" t="s">
        <v>40</v>
      </c>
      <c r="H73" s="32" t="s">
        <v>76</v>
      </c>
      <c r="I73" s="72">
        <v>8.5</v>
      </c>
      <c r="J73" s="43">
        <v>3</v>
      </c>
      <c r="K73" s="33">
        <v>189.95</v>
      </c>
      <c r="L73" s="34">
        <f t="shared" si="10"/>
        <v>132.96499999999997</v>
      </c>
      <c r="M73" s="109"/>
      <c r="N73" s="34">
        <f t="shared" si="11"/>
        <v>151.96</v>
      </c>
      <c r="O73" s="111"/>
    </row>
    <row r="74" spans="1:15" s="29" customFormat="1" ht="12.75" x14ac:dyDescent="0.2">
      <c r="A74" s="45"/>
      <c r="B74" s="13"/>
      <c r="C74" s="47"/>
      <c r="D74" s="47"/>
      <c r="E74" s="47"/>
      <c r="F74" s="14" t="s">
        <v>77</v>
      </c>
      <c r="G74" s="14" t="s">
        <v>40</v>
      </c>
      <c r="H74" s="32" t="s">
        <v>76</v>
      </c>
      <c r="I74" s="72">
        <v>9</v>
      </c>
      <c r="J74" s="43">
        <v>3</v>
      </c>
      <c r="K74" s="33">
        <v>189.95</v>
      </c>
      <c r="L74" s="34">
        <f t="shared" si="10"/>
        <v>132.96499999999997</v>
      </c>
      <c r="M74" s="109"/>
      <c r="N74" s="34">
        <f t="shared" si="11"/>
        <v>151.96</v>
      </c>
      <c r="O74" s="111"/>
    </row>
    <row r="75" spans="1:15" s="29" customFormat="1" ht="12.75" x14ac:dyDescent="0.2">
      <c r="A75" s="45"/>
      <c r="B75" s="13"/>
      <c r="C75" s="47"/>
      <c r="D75" s="47"/>
      <c r="E75" s="47"/>
      <c r="F75" s="14" t="s">
        <v>77</v>
      </c>
      <c r="G75" s="14" t="s">
        <v>40</v>
      </c>
      <c r="H75" s="32" t="s">
        <v>76</v>
      </c>
      <c r="I75" s="72">
        <v>9.5</v>
      </c>
      <c r="J75" s="43">
        <v>3</v>
      </c>
      <c r="K75" s="33">
        <v>189.95</v>
      </c>
      <c r="L75" s="34">
        <f t="shared" si="10"/>
        <v>132.96499999999997</v>
      </c>
      <c r="M75" s="109"/>
      <c r="N75" s="34">
        <f t="shared" si="11"/>
        <v>151.96</v>
      </c>
      <c r="O75" s="111"/>
    </row>
    <row r="76" spans="1:15" s="29" customFormat="1" ht="12.75" x14ac:dyDescent="0.2">
      <c r="A76" s="45"/>
      <c r="B76" s="13"/>
      <c r="C76" s="47"/>
      <c r="D76" s="47"/>
      <c r="E76" s="47"/>
      <c r="F76" s="14" t="s">
        <v>77</v>
      </c>
      <c r="G76" s="14" t="s">
        <v>40</v>
      </c>
      <c r="H76" s="32" t="s">
        <v>76</v>
      </c>
      <c r="I76" s="72">
        <v>10</v>
      </c>
      <c r="J76" s="43">
        <v>2</v>
      </c>
      <c r="K76" s="33">
        <v>189.95</v>
      </c>
      <c r="L76" s="34">
        <f t="shared" si="10"/>
        <v>132.96499999999997</v>
      </c>
      <c r="M76" s="109"/>
      <c r="N76" s="34">
        <f t="shared" si="11"/>
        <v>151.96</v>
      </c>
      <c r="O76" s="111"/>
    </row>
    <row r="77" spans="1:15" s="29" customFormat="1" ht="12.75" x14ac:dyDescent="0.2">
      <c r="A77" s="45"/>
      <c r="B77" s="13"/>
      <c r="C77" s="47"/>
      <c r="D77" s="47"/>
      <c r="E77" s="47"/>
      <c r="F77" s="14" t="s">
        <v>77</v>
      </c>
      <c r="G77" s="14" t="s">
        <v>40</v>
      </c>
      <c r="H77" s="32" t="s">
        <v>76</v>
      </c>
      <c r="I77" s="72">
        <v>10.5</v>
      </c>
      <c r="J77" s="43">
        <v>5</v>
      </c>
      <c r="K77" s="33">
        <v>189.95</v>
      </c>
      <c r="L77" s="34">
        <f t="shared" si="10"/>
        <v>132.96499999999997</v>
      </c>
      <c r="M77" s="109"/>
      <c r="N77" s="34">
        <f t="shared" si="11"/>
        <v>151.96</v>
      </c>
      <c r="O77" s="111"/>
    </row>
    <row r="78" spans="1:15" s="29" customFormat="1" ht="12.75" x14ac:dyDescent="0.2">
      <c r="A78" s="45"/>
      <c r="B78" s="13"/>
      <c r="C78" s="47"/>
      <c r="D78" s="47"/>
      <c r="E78" s="47"/>
      <c r="F78" s="14" t="s">
        <v>77</v>
      </c>
      <c r="G78" s="14" t="s">
        <v>40</v>
      </c>
      <c r="H78" s="32" t="s">
        <v>76</v>
      </c>
      <c r="I78" s="72">
        <v>11</v>
      </c>
      <c r="J78" s="43">
        <v>5</v>
      </c>
      <c r="K78" s="33">
        <v>189.95</v>
      </c>
      <c r="L78" s="34">
        <f t="shared" si="10"/>
        <v>132.96499999999997</v>
      </c>
      <c r="M78" s="109"/>
      <c r="N78" s="34">
        <f t="shared" si="11"/>
        <v>151.96</v>
      </c>
      <c r="O78" s="111"/>
    </row>
    <row r="79" spans="1:15" s="29" customFormat="1" ht="12.75" x14ac:dyDescent="0.2">
      <c r="A79" s="45"/>
      <c r="B79" s="13"/>
      <c r="C79" s="47"/>
      <c r="D79" s="47"/>
      <c r="E79" s="47"/>
      <c r="F79" s="14" t="s">
        <v>77</v>
      </c>
      <c r="G79" s="14" t="s">
        <v>40</v>
      </c>
      <c r="H79" s="32" t="s">
        <v>76</v>
      </c>
      <c r="I79" s="72">
        <v>11.5</v>
      </c>
      <c r="J79" s="43">
        <v>4</v>
      </c>
      <c r="K79" s="33">
        <v>189.95</v>
      </c>
      <c r="L79" s="34">
        <f t="shared" si="10"/>
        <v>132.96499999999997</v>
      </c>
      <c r="M79" s="109"/>
      <c r="N79" s="34">
        <f t="shared" si="11"/>
        <v>151.96</v>
      </c>
      <c r="O79" s="111"/>
    </row>
    <row r="80" spans="1:15" s="29" customFormat="1" ht="13.5" thickBot="1" x14ac:dyDescent="0.25">
      <c r="A80" s="45"/>
      <c r="B80" s="13"/>
      <c r="C80" s="47"/>
      <c r="D80" s="47"/>
      <c r="E80" s="47"/>
      <c r="F80" s="83" t="s">
        <v>77</v>
      </c>
      <c r="G80" s="83" t="s">
        <v>40</v>
      </c>
      <c r="H80" s="38" t="s">
        <v>76</v>
      </c>
      <c r="I80" s="73">
        <v>12</v>
      </c>
      <c r="J80" s="44">
        <v>2</v>
      </c>
      <c r="K80" s="39">
        <v>189.95</v>
      </c>
      <c r="L80" s="40">
        <f t="shared" si="10"/>
        <v>132.96499999999997</v>
      </c>
      <c r="M80" s="110"/>
      <c r="N80" s="40">
        <f t="shared" si="11"/>
        <v>151.96</v>
      </c>
      <c r="O80" s="112"/>
    </row>
    <row r="81" spans="1:15" s="29" customFormat="1" ht="35.450000000000003" customHeight="1" x14ac:dyDescent="0.2">
      <c r="A81" s="48"/>
      <c r="B81" s="13" t="s">
        <v>35</v>
      </c>
      <c r="C81" s="47" t="str">
        <f t="shared" ref="C81" si="12">MID(F81,1,6)</f>
        <v>DJ5255</v>
      </c>
      <c r="D81" s="47" t="str">
        <f t="shared" ref="D81" si="13">MID(F81,8,13)</f>
        <v>100</v>
      </c>
      <c r="E81" s="47" t="str">
        <f t="shared" ref="E81" si="14">CONCATENATE(D81,"/",I81)</f>
        <v>100/8,5</v>
      </c>
      <c r="F81" s="97" t="s">
        <v>49</v>
      </c>
      <c r="G81" s="97" t="s">
        <v>40</v>
      </c>
      <c r="H81" s="41" t="s">
        <v>76</v>
      </c>
      <c r="I81" s="74">
        <v>8.5</v>
      </c>
      <c r="J81" s="26">
        <v>2</v>
      </c>
      <c r="K81" s="42">
        <v>179.95</v>
      </c>
      <c r="L81" s="27">
        <f>K81*0.5</f>
        <v>89.974999999999994</v>
      </c>
      <c r="M81" s="128">
        <v>0.5</v>
      </c>
      <c r="N81" s="27">
        <f>K81*0.6</f>
        <v>107.96999999999998</v>
      </c>
      <c r="O81" s="125">
        <v>0.4</v>
      </c>
    </row>
    <row r="82" spans="1:15" s="29" customFormat="1" ht="12.75" x14ac:dyDescent="0.2">
      <c r="B82" s="13" t="s">
        <v>36</v>
      </c>
      <c r="C82" s="47" t="str">
        <f t="shared" ref="C82:C98" si="15">MID(F82,1,6)</f>
        <v>DJ5255</v>
      </c>
      <c r="D82" s="47" t="str">
        <f t="shared" ref="D82:D98" si="16">MID(F82,8,13)</f>
        <v>100</v>
      </c>
      <c r="E82" s="47" t="str">
        <f t="shared" ref="E82:E98" si="17">CONCATENATE(D82,"/",I82)</f>
        <v>100/9</v>
      </c>
      <c r="F82" s="14" t="s">
        <v>49</v>
      </c>
      <c r="G82" s="14" t="s">
        <v>40</v>
      </c>
      <c r="H82" s="32" t="s">
        <v>76</v>
      </c>
      <c r="I82" s="72">
        <v>9</v>
      </c>
      <c r="J82" s="43">
        <v>3</v>
      </c>
      <c r="K82" s="33">
        <v>179.95</v>
      </c>
      <c r="L82" s="34">
        <f t="shared" ref="L82:L85" si="18">K82*0.5</f>
        <v>89.974999999999994</v>
      </c>
      <c r="M82" s="129"/>
      <c r="N82" s="34">
        <f t="shared" ref="N82:N85" si="19">K82*0.6</f>
        <v>107.96999999999998</v>
      </c>
      <c r="O82" s="126"/>
    </row>
    <row r="83" spans="1:15" s="29" customFormat="1" ht="12.75" x14ac:dyDescent="0.2">
      <c r="A83" s="45"/>
      <c r="B83" s="13" t="s">
        <v>37</v>
      </c>
      <c r="C83" s="47" t="str">
        <f t="shared" si="15"/>
        <v>DJ5255</v>
      </c>
      <c r="D83" s="47" t="str">
        <f t="shared" si="16"/>
        <v>100</v>
      </c>
      <c r="E83" s="47" t="str">
        <f t="shared" si="17"/>
        <v>100/11</v>
      </c>
      <c r="F83" s="14" t="s">
        <v>49</v>
      </c>
      <c r="G83" s="14" t="s">
        <v>40</v>
      </c>
      <c r="H83" s="32" t="s">
        <v>76</v>
      </c>
      <c r="I83" s="72">
        <v>11</v>
      </c>
      <c r="J83" s="43">
        <v>1</v>
      </c>
      <c r="K83" s="33">
        <v>179.95</v>
      </c>
      <c r="L83" s="34">
        <f t="shared" si="18"/>
        <v>89.974999999999994</v>
      </c>
      <c r="M83" s="129"/>
      <c r="N83" s="34">
        <f t="shared" si="19"/>
        <v>107.96999999999998</v>
      </c>
      <c r="O83" s="126"/>
    </row>
    <row r="84" spans="1:15" s="29" customFormat="1" ht="12.75" x14ac:dyDescent="0.2">
      <c r="A84" s="45"/>
      <c r="B84" s="13" t="s">
        <v>38</v>
      </c>
      <c r="C84" s="47" t="str">
        <f t="shared" si="15"/>
        <v>DJ5255</v>
      </c>
      <c r="D84" s="47" t="str">
        <f t="shared" si="16"/>
        <v>100</v>
      </c>
      <c r="E84" s="47" t="str">
        <f t="shared" si="17"/>
        <v>100/11,5</v>
      </c>
      <c r="F84" s="14" t="s">
        <v>49</v>
      </c>
      <c r="G84" s="14" t="s">
        <v>40</v>
      </c>
      <c r="H84" s="32" t="s">
        <v>76</v>
      </c>
      <c r="I84" s="72">
        <v>11.5</v>
      </c>
      <c r="J84" s="43">
        <v>1</v>
      </c>
      <c r="K84" s="33">
        <v>179.95</v>
      </c>
      <c r="L84" s="34">
        <f t="shared" si="18"/>
        <v>89.974999999999994</v>
      </c>
      <c r="M84" s="129"/>
      <c r="N84" s="34">
        <f t="shared" si="19"/>
        <v>107.96999999999998</v>
      </c>
      <c r="O84" s="126"/>
    </row>
    <row r="85" spans="1:15" s="29" customFormat="1" ht="13.5" thickBot="1" x14ac:dyDescent="0.25">
      <c r="A85" s="46"/>
      <c r="B85" s="15" t="s">
        <v>39</v>
      </c>
      <c r="C85" s="82" t="str">
        <f t="shared" si="15"/>
        <v>DJ5255</v>
      </c>
      <c r="D85" s="82" t="str">
        <f t="shared" si="16"/>
        <v>100</v>
      </c>
      <c r="E85" s="82" t="str">
        <f t="shared" si="17"/>
        <v>100/12</v>
      </c>
      <c r="F85" s="83" t="s">
        <v>49</v>
      </c>
      <c r="G85" s="83" t="s">
        <v>40</v>
      </c>
      <c r="H85" s="38" t="s">
        <v>76</v>
      </c>
      <c r="I85" s="73">
        <v>12</v>
      </c>
      <c r="J85" s="44">
        <v>2</v>
      </c>
      <c r="K85" s="39">
        <v>179.95</v>
      </c>
      <c r="L85" s="40">
        <f t="shared" si="18"/>
        <v>89.974999999999994</v>
      </c>
      <c r="M85" s="130"/>
      <c r="N85" s="40">
        <f t="shared" si="19"/>
        <v>107.96999999999998</v>
      </c>
      <c r="O85" s="127"/>
    </row>
    <row r="86" spans="1:15" s="29" customFormat="1" ht="34.15" customHeight="1" x14ac:dyDescent="0.2">
      <c r="A86" s="23"/>
      <c r="B86" s="22"/>
      <c r="C86" s="23" t="str">
        <f t="shared" si="15"/>
        <v>AJ1697</v>
      </c>
      <c r="D86" s="23" t="str">
        <f t="shared" si="16"/>
        <v>700</v>
      </c>
      <c r="E86" s="23" t="str">
        <f t="shared" si="17"/>
        <v>700/5,5</v>
      </c>
      <c r="F86" s="24" t="s">
        <v>69</v>
      </c>
      <c r="G86" s="25" t="s">
        <v>21</v>
      </c>
      <c r="H86" s="24" t="s">
        <v>27</v>
      </c>
      <c r="I86" s="74">
        <v>5.5</v>
      </c>
      <c r="J86" s="26">
        <v>1</v>
      </c>
      <c r="K86" s="25">
        <v>149.94999999999999</v>
      </c>
      <c r="L86" s="27">
        <f>K86*0.65</f>
        <v>97.467500000000001</v>
      </c>
      <c r="M86" s="113">
        <v>0.35</v>
      </c>
      <c r="N86" s="27">
        <f>K86*0.75</f>
        <v>112.46249999999999</v>
      </c>
      <c r="O86" s="115">
        <v>0.25</v>
      </c>
    </row>
    <row r="87" spans="1:15" s="29" customFormat="1" ht="12.75" x14ac:dyDescent="0.2">
      <c r="A87" s="45"/>
      <c r="B87" s="70"/>
      <c r="C87" s="47"/>
      <c r="D87" s="47"/>
      <c r="E87" s="47"/>
      <c r="F87" s="14" t="s">
        <v>69</v>
      </c>
      <c r="G87" s="14" t="s">
        <v>21</v>
      </c>
      <c r="H87" s="32" t="s">
        <v>27</v>
      </c>
      <c r="I87" s="72">
        <v>6</v>
      </c>
      <c r="J87" s="43">
        <v>1</v>
      </c>
      <c r="K87" s="33">
        <v>149.94999999999999</v>
      </c>
      <c r="L87" s="34">
        <f t="shared" ref="L87:L97" si="20">K87*0.65</f>
        <v>97.467500000000001</v>
      </c>
      <c r="M87" s="113"/>
      <c r="N87" s="34">
        <f t="shared" ref="N87:N97" si="21">K87*0.75</f>
        <v>112.46249999999999</v>
      </c>
      <c r="O87" s="115"/>
    </row>
    <row r="88" spans="1:15" s="29" customFormat="1" ht="12.75" x14ac:dyDescent="0.2">
      <c r="A88" s="45"/>
      <c r="B88" s="70"/>
      <c r="C88" s="47"/>
      <c r="D88" s="47"/>
      <c r="E88" s="47"/>
      <c r="F88" s="14" t="s">
        <v>69</v>
      </c>
      <c r="G88" s="14" t="s">
        <v>21</v>
      </c>
      <c r="H88" s="32" t="s">
        <v>27</v>
      </c>
      <c r="I88" s="72">
        <v>6.5</v>
      </c>
      <c r="J88" s="43">
        <v>1</v>
      </c>
      <c r="K88" s="33">
        <v>149.94999999999999</v>
      </c>
      <c r="L88" s="34">
        <f t="shared" si="20"/>
        <v>97.467500000000001</v>
      </c>
      <c r="M88" s="113"/>
      <c r="N88" s="34">
        <f t="shared" si="21"/>
        <v>112.46249999999999</v>
      </c>
      <c r="O88" s="115"/>
    </row>
    <row r="89" spans="1:15" s="29" customFormat="1" ht="12.75" x14ac:dyDescent="0.2">
      <c r="A89" s="45"/>
      <c r="B89" s="70"/>
      <c r="C89" s="47"/>
      <c r="D89" s="47"/>
      <c r="E89" s="47"/>
      <c r="F89" s="14" t="s">
        <v>69</v>
      </c>
      <c r="G89" s="14" t="s">
        <v>21</v>
      </c>
      <c r="H89" s="32" t="s">
        <v>27</v>
      </c>
      <c r="I89" s="72">
        <v>7.5</v>
      </c>
      <c r="J89" s="43">
        <v>1</v>
      </c>
      <c r="K89" s="33">
        <v>149.94999999999999</v>
      </c>
      <c r="L89" s="34">
        <f t="shared" si="20"/>
        <v>97.467500000000001</v>
      </c>
      <c r="M89" s="113"/>
      <c r="N89" s="34">
        <f t="shared" si="21"/>
        <v>112.46249999999999</v>
      </c>
      <c r="O89" s="115"/>
    </row>
    <row r="90" spans="1:15" s="29" customFormat="1" ht="12.75" x14ac:dyDescent="0.2">
      <c r="A90" s="45"/>
      <c r="B90" s="70"/>
      <c r="C90" s="47"/>
      <c r="D90" s="47"/>
      <c r="E90" s="47"/>
      <c r="F90" s="14" t="s">
        <v>69</v>
      </c>
      <c r="G90" s="14" t="s">
        <v>21</v>
      </c>
      <c r="H90" s="32" t="s">
        <v>27</v>
      </c>
      <c r="I90" s="72">
        <v>8</v>
      </c>
      <c r="J90" s="43">
        <v>1</v>
      </c>
      <c r="K90" s="31">
        <v>149.94999999999999</v>
      </c>
      <c r="L90" s="34">
        <f t="shared" si="20"/>
        <v>97.467500000000001</v>
      </c>
      <c r="M90" s="113"/>
      <c r="N90" s="34">
        <f t="shared" si="21"/>
        <v>112.46249999999999</v>
      </c>
      <c r="O90" s="115"/>
    </row>
    <row r="91" spans="1:15" s="29" customFormat="1" ht="12.75" x14ac:dyDescent="0.2">
      <c r="A91" s="45"/>
      <c r="B91" s="70"/>
      <c r="C91" s="47"/>
      <c r="D91" s="47"/>
      <c r="E91" s="47"/>
      <c r="F91" s="14" t="s">
        <v>69</v>
      </c>
      <c r="G91" s="14" t="s">
        <v>21</v>
      </c>
      <c r="H91" s="32" t="s">
        <v>27</v>
      </c>
      <c r="I91" s="72">
        <v>8.5</v>
      </c>
      <c r="J91" s="43">
        <v>1</v>
      </c>
      <c r="K91" s="33">
        <v>149.94999999999999</v>
      </c>
      <c r="L91" s="34">
        <f t="shared" si="20"/>
        <v>97.467500000000001</v>
      </c>
      <c r="M91" s="113"/>
      <c r="N91" s="34">
        <f t="shared" si="21"/>
        <v>112.46249999999999</v>
      </c>
      <c r="O91" s="115"/>
    </row>
    <row r="92" spans="1:15" s="29" customFormat="1" ht="12.75" x14ac:dyDescent="0.2">
      <c r="A92" s="45"/>
      <c r="B92" s="70"/>
      <c r="C92" s="47"/>
      <c r="D92" s="47"/>
      <c r="E92" s="47"/>
      <c r="F92" s="14" t="s">
        <v>69</v>
      </c>
      <c r="G92" s="14" t="s">
        <v>21</v>
      </c>
      <c r="H92" s="32" t="s">
        <v>27</v>
      </c>
      <c r="I92" s="72">
        <v>9</v>
      </c>
      <c r="J92" s="43">
        <v>1</v>
      </c>
      <c r="K92" s="33">
        <v>149.94999999999999</v>
      </c>
      <c r="L92" s="34">
        <f t="shared" si="20"/>
        <v>97.467500000000001</v>
      </c>
      <c r="M92" s="113"/>
      <c r="N92" s="34">
        <f t="shared" si="21"/>
        <v>112.46249999999999</v>
      </c>
      <c r="O92" s="115"/>
    </row>
    <row r="93" spans="1:15" s="29" customFormat="1" ht="12.75" x14ac:dyDescent="0.2">
      <c r="A93" s="45"/>
      <c r="B93" s="70"/>
      <c r="C93" s="47"/>
      <c r="D93" s="47"/>
      <c r="E93" s="47"/>
      <c r="F93" s="14" t="s">
        <v>69</v>
      </c>
      <c r="G93" s="14" t="s">
        <v>21</v>
      </c>
      <c r="H93" s="32" t="s">
        <v>27</v>
      </c>
      <c r="I93" s="72">
        <v>9.5</v>
      </c>
      <c r="J93" s="43">
        <v>1</v>
      </c>
      <c r="K93" s="33">
        <v>149.94999999999999</v>
      </c>
      <c r="L93" s="34">
        <f t="shared" si="20"/>
        <v>97.467500000000001</v>
      </c>
      <c r="M93" s="113"/>
      <c r="N93" s="34">
        <f t="shared" si="21"/>
        <v>112.46249999999999</v>
      </c>
      <c r="O93" s="115"/>
    </row>
    <row r="94" spans="1:15" s="29" customFormat="1" ht="12.75" x14ac:dyDescent="0.2">
      <c r="A94" s="45"/>
      <c r="B94" s="70"/>
      <c r="C94" s="47"/>
      <c r="D94" s="47"/>
      <c r="E94" s="47"/>
      <c r="F94" s="14" t="s">
        <v>69</v>
      </c>
      <c r="G94" s="14" t="s">
        <v>21</v>
      </c>
      <c r="H94" s="32" t="s">
        <v>27</v>
      </c>
      <c r="I94" s="72">
        <v>10</v>
      </c>
      <c r="J94" s="43">
        <v>1</v>
      </c>
      <c r="K94" s="31">
        <v>149.94999999999999</v>
      </c>
      <c r="L94" s="34">
        <f t="shared" si="20"/>
        <v>97.467500000000001</v>
      </c>
      <c r="M94" s="113"/>
      <c r="N94" s="34">
        <f t="shared" si="21"/>
        <v>112.46249999999999</v>
      </c>
      <c r="O94" s="115"/>
    </row>
    <row r="95" spans="1:15" s="29" customFormat="1" ht="12.75" x14ac:dyDescent="0.2">
      <c r="A95" s="45"/>
      <c r="B95" s="70"/>
      <c r="C95" s="47"/>
      <c r="D95" s="47"/>
      <c r="E95" s="47"/>
      <c r="F95" s="14" t="s">
        <v>69</v>
      </c>
      <c r="G95" s="14" t="s">
        <v>21</v>
      </c>
      <c r="H95" s="32" t="s">
        <v>27</v>
      </c>
      <c r="I95" s="72">
        <v>10.5</v>
      </c>
      <c r="J95" s="43">
        <v>1</v>
      </c>
      <c r="K95" s="33">
        <v>149.94999999999999</v>
      </c>
      <c r="L95" s="34">
        <f t="shared" si="20"/>
        <v>97.467500000000001</v>
      </c>
      <c r="M95" s="113"/>
      <c r="N95" s="34">
        <f t="shared" si="21"/>
        <v>112.46249999999999</v>
      </c>
      <c r="O95" s="115"/>
    </row>
    <row r="96" spans="1:15" s="29" customFormat="1" ht="12.75" x14ac:dyDescent="0.2">
      <c r="A96" s="45"/>
      <c r="B96" s="70"/>
      <c r="C96" s="47"/>
      <c r="D96" s="47"/>
      <c r="E96" s="47"/>
      <c r="F96" s="14" t="s">
        <v>69</v>
      </c>
      <c r="G96" s="14" t="s">
        <v>21</v>
      </c>
      <c r="H96" s="32" t="s">
        <v>27</v>
      </c>
      <c r="I96" s="72">
        <v>11</v>
      </c>
      <c r="J96" s="43">
        <v>1</v>
      </c>
      <c r="K96" s="33">
        <v>149.94999999999999</v>
      </c>
      <c r="L96" s="34">
        <f t="shared" si="20"/>
        <v>97.467500000000001</v>
      </c>
      <c r="M96" s="113"/>
      <c r="N96" s="34">
        <f t="shared" si="21"/>
        <v>112.46249999999999</v>
      </c>
      <c r="O96" s="115"/>
    </row>
    <row r="97" spans="1:15" s="29" customFormat="1" ht="13.5" thickBot="1" x14ac:dyDescent="0.25">
      <c r="A97" s="46"/>
      <c r="B97" s="102"/>
      <c r="C97" s="82"/>
      <c r="D97" s="82"/>
      <c r="E97" s="82"/>
      <c r="F97" s="83" t="s">
        <v>69</v>
      </c>
      <c r="G97" s="83" t="s">
        <v>21</v>
      </c>
      <c r="H97" s="38" t="s">
        <v>27</v>
      </c>
      <c r="I97" s="73">
        <v>11.5</v>
      </c>
      <c r="J97" s="44">
        <v>1</v>
      </c>
      <c r="K97" s="39">
        <v>149.94999999999999</v>
      </c>
      <c r="L97" s="40">
        <f t="shared" si="20"/>
        <v>97.467500000000001</v>
      </c>
      <c r="M97" s="114"/>
      <c r="N97" s="40">
        <f t="shared" si="21"/>
        <v>112.46249999999999</v>
      </c>
      <c r="O97" s="116"/>
    </row>
    <row r="98" spans="1:15" s="29" customFormat="1" ht="34.15" customHeight="1" x14ac:dyDescent="0.2">
      <c r="A98" s="23"/>
      <c r="B98" s="22"/>
      <c r="C98" s="23" t="str">
        <f t="shared" si="15"/>
        <v>DM3071</v>
      </c>
      <c r="D98" s="23" t="str">
        <f t="shared" si="16"/>
        <v>100</v>
      </c>
      <c r="E98" s="23" t="str">
        <f t="shared" si="17"/>
        <v>100/6</v>
      </c>
      <c r="F98" s="24" t="s">
        <v>56</v>
      </c>
      <c r="G98" s="25" t="s">
        <v>21</v>
      </c>
      <c r="H98" s="24" t="s">
        <v>27</v>
      </c>
      <c r="I98" s="74">
        <v>6</v>
      </c>
      <c r="J98" s="26">
        <v>1</v>
      </c>
      <c r="K98" s="25">
        <v>149.94999999999999</v>
      </c>
      <c r="L98" s="27">
        <f>K98*0.5</f>
        <v>74.974999999999994</v>
      </c>
      <c r="M98" s="113">
        <v>0.5</v>
      </c>
      <c r="N98" s="27">
        <f>K98*0.6</f>
        <v>89.969999999999985</v>
      </c>
      <c r="O98" s="115">
        <v>0.4</v>
      </c>
    </row>
    <row r="99" spans="1:15" s="29" customFormat="1" ht="12.75" x14ac:dyDescent="0.2">
      <c r="A99" s="45"/>
      <c r="B99" s="13"/>
      <c r="C99" s="47"/>
      <c r="D99" s="47"/>
      <c r="E99" s="47"/>
      <c r="F99" s="14" t="s">
        <v>56</v>
      </c>
      <c r="G99" s="14" t="s">
        <v>21</v>
      </c>
      <c r="H99" s="32" t="s">
        <v>27</v>
      </c>
      <c r="I99" s="72">
        <v>9</v>
      </c>
      <c r="J99" s="43">
        <v>1</v>
      </c>
      <c r="K99" s="33">
        <v>149.94999999999999</v>
      </c>
      <c r="L99" s="34">
        <f t="shared" ref="L99:L101" si="22">K99*0.5</f>
        <v>74.974999999999994</v>
      </c>
      <c r="M99" s="113"/>
      <c r="N99" s="34">
        <f t="shared" ref="N99:N101" si="23">K99*0.6</f>
        <v>89.969999999999985</v>
      </c>
      <c r="O99" s="115"/>
    </row>
    <row r="100" spans="1:15" s="29" customFormat="1" ht="12.75" x14ac:dyDescent="0.2">
      <c r="A100" s="45"/>
      <c r="B100" s="13"/>
      <c r="C100" s="47"/>
      <c r="D100" s="47"/>
      <c r="E100" s="47"/>
      <c r="F100" s="14" t="s">
        <v>56</v>
      </c>
      <c r="G100" s="14" t="s">
        <v>21</v>
      </c>
      <c r="H100" s="32" t="s">
        <v>27</v>
      </c>
      <c r="I100" s="72">
        <v>10.5</v>
      </c>
      <c r="J100" s="43">
        <v>1</v>
      </c>
      <c r="K100" s="33">
        <v>149.94999999999999</v>
      </c>
      <c r="L100" s="34">
        <f t="shared" si="22"/>
        <v>74.974999999999994</v>
      </c>
      <c r="M100" s="113"/>
      <c r="N100" s="34">
        <f t="shared" si="23"/>
        <v>89.969999999999985</v>
      </c>
      <c r="O100" s="115"/>
    </row>
    <row r="101" spans="1:15" s="29" customFormat="1" ht="13.5" thickBot="1" x14ac:dyDescent="0.25">
      <c r="A101" s="46"/>
      <c r="B101" s="15"/>
      <c r="C101" s="82"/>
      <c r="D101" s="82"/>
      <c r="E101" s="82"/>
      <c r="F101" s="83" t="s">
        <v>56</v>
      </c>
      <c r="G101" s="83" t="s">
        <v>21</v>
      </c>
      <c r="H101" s="38" t="s">
        <v>27</v>
      </c>
      <c r="I101" s="73">
        <v>11.5</v>
      </c>
      <c r="J101" s="44">
        <v>1</v>
      </c>
      <c r="K101" s="39">
        <v>149.94999999999999</v>
      </c>
      <c r="L101" s="40">
        <f t="shared" si="22"/>
        <v>74.974999999999994</v>
      </c>
      <c r="M101" s="114"/>
      <c r="N101" s="40">
        <f t="shared" si="23"/>
        <v>89.969999999999985</v>
      </c>
      <c r="O101" s="116"/>
    </row>
    <row r="102" spans="1:15" s="29" customFormat="1" ht="34.15" customHeight="1" x14ac:dyDescent="0.2">
      <c r="A102" s="88"/>
      <c r="B102" s="103"/>
      <c r="C102" s="50"/>
      <c r="D102" s="50"/>
      <c r="E102" s="50"/>
      <c r="F102" s="90" t="s">
        <v>70</v>
      </c>
      <c r="G102" s="68" t="s">
        <v>19</v>
      </c>
      <c r="H102" s="91" t="s">
        <v>6</v>
      </c>
      <c r="I102" s="92">
        <v>6.5</v>
      </c>
      <c r="J102" s="101">
        <v>1</v>
      </c>
      <c r="K102" s="68">
        <v>84.95</v>
      </c>
      <c r="L102" s="28">
        <f t="shared" si="10"/>
        <v>59.464999999999996</v>
      </c>
      <c r="M102" s="119">
        <v>0.3</v>
      </c>
      <c r="N102" s="28">
        <f t="shared" si="11"/>
        <v>67.960000000000008</v>
      </c>
      <c r="O102" s="120">
        <v>0.2</v>
      </c>
    </row>
    <row r="103" spans="1:15" s="29" customFormat="1" ht="12.75" x14ac:dyDescent="0.2">
      <c r="A103" s="95"/>
      <c r="B103" s="13"/>
      <c r="C103" s="47"/>
      <c r="D103" s="47"/>
      <c r="E103" s="47"/>
      <c r="F103" s="14" t="s">
        <v>70</v>
      </c>
      <c r="G103" s="14" t="s">
        <v>19</v>
      </c>
      <c r="H103" s="32" t="s">
        <v>6</v>
      </c>
      <c r="I103" s="72">
        <v>7.5</v>
      </c>
      <c r="J103" s="43">
        <v>5</v>
      </c>
      <c r="K103" s="31">
        <v>84.95</v>
      </c>
      <c r="L103" s="34">
        <f t="shared" si="10"/>
        <v>59.464999999999996</v>
      </c>
      <c r="M103" s="113"/>
      <c r="N103" s="34">
        <f t="shared" si="11"/>
        <v>67.960000000000008</v>
      </c>
      <c r="O103" s="115"/>
    </row>
    <row r="104" spans="1:15" s="29" customFormat="1" ht="12.75" x14ac:dyDescent="0.2">
      <c r="A104" s="95"/>
      <c r="B104" s="13"/>
      <c r="C104" s="47"/>
      <c r="D104" s="47"/>
      <c r="E104" s="47"/>
      <c r="F104" s="14" t="s">
        <v>70</v>
      </c>
      <c r="G104" s="14" t="s">
        <v>19</v>
      </c>
      <c r="H104" s="32" t="s">
        <v>6</v>
      </c>
      <c r="I104" s="72">
        <v>8</v>
      </c>
      <c r="J104" s="43">
        <v>5</v>
      </c>
      <c r="K104" s="31">
        <v>84.95</v>
      </c>
      <c r="L104" s="34">
        <f t="shared" si="10"/>
        <v>59.464999999999996</v>
      </c>
      <c r="M104" s="113"/>
      <c r="N104" s="34">
        <f t="shared" si="11"/>
        <v>67.960000000000008</v>
      </c>
      <c r="O104" s="115"/>
    </row>
    <row r="105" spans="1:15" s="29" customFormat="1" ht="12.75" x14ac:dyDescent="0.2">
      <c r="A105" s="95"/>
      <c r="B105" s="13"/>
      <c r="C105" s="47"/>
      <c r="D105" s="47"/>
      <c r="E105" s="47"/>
      <c r="F105" s="14" t="s">
        <v>70</v>
      </c>
      <c r="G105" s="14" t="s">
        <v>19</v>
      </c>
      <c r="H105" s="32" t="s">
        <v>6</v>
      </c>
      <c r="I105" s="72">
        <v>9</v>
      </c>
      <c r="J105" s="43">
        <v>2</v>
      </c>
      <c r="K105" s="31">
        <v>84.95</v>
      </c>
      <c r="L105" s="34">
        <f t="shared" si="10"/>
        <v>59.464999999999996</v>
      </c>
      <c r="M105" s="113"/>
      <c r="N105" s="34">
        <f t="shared" si="11"/>
        <v>67.960000000000008</v>
      </c>
      <c r="O105" s="115"/>
    </row>
    <row r="106" spans="1:15" s="29" customFormat="1" ht="12.75" x14ac:dyDescent="0.2">
      <c r="A106" s="95"/>
      <c r="B106" s="13"/>
      <c r="C106" s="47"/>
      <c r="D106" s="47"/>
      <c r="E106" s="47"/>
      <c r="F106" s="14" t="s">
        <v>70</v>
      </c>
      <c r="G106" s="14" t="s">
        <v>19</v>
      </c>
      <c r="H106" s="32" t="s">
        <v>6</v>
      </c>
      <c r="I106" s="72">
        <v>11.5</v>
      </c>
      <c r="J106" s="43">
        <v>1</v>
      </c>
      <c r="K106" s="31">
        <v>84.95</v>
      </c>
      <c r="L106" s="34">
        <f t="shared" si="10"/>
        <v>59.464999999999996</v>
      </c>
      <c r="M106" s="113"/>
      <c r="N106" s="34">
        <f t="shared" si="11"/>
        <v>67.960000000000008</v>
      </c>
      <c r="O106" s="115"/>
    </row>
    <row r="107" spans="1:15" s="29" customFormat="1" ht="13.5" thickBot="1" x14ac:dyDescent="0.25">
      <c r="A107" s="96"/>
      <c r="B107" s="15"/>
      <c r="C107" s="82"/>
      <c r="D107" s="82"/>
      <c r="E107" s="82"/>
      <c r="F107" s="83" t="s">
        <v>70</v>
      </c>
      <c r="G107" s="83" t="s">
        <v>19</v>
      </c>
      <c r="H107" s="38" t="s">
        <v>6</v>
      </c>
      <c r="I107" s="73">
        <v>12</v>
      </c>
      <c r="J107" s="44">
        <v>1</v>
      </c>
      <c r="K107" s="37">
        <v>84.95</v>
      </c>
      <c r="L107" s="40">
        <f t="shared" si="10"/>
        <v>59.464999999999996</v>
      </c>
      <c r="M107" s="114"/>
      <c r="N107" s="40">
        <f t="shared" si="11"/>
        <v>67.960000000000008</v>
      </c>
      <c r="O107" s="116"/>
    </row>
    <row r="108" spans="1:15" s="29" customFormat="1" ht="41.45" customHeight="1" x14ac:dyDescent="0.2">
      <c r="A108" s="51"/>
      <c r="B108" s="16"/>
      <c r="F108" s="24" t="s">
        <v>48</v>
      </c>
      <c r="G108" s="25" t="s">
        <v>19</v>
      </c>
      <c r="H108" s="41" t="s">
        <v>6</v>
      </c>
      <c r="I108" s="74">
        <v>5.5</v>
      </c>
      <c r="J108" s="79">
        <v>1</v>
      </c>
      <c r="K108" s="25">
        <v>84.95</v>
      </c>
      <c r="L108" s="27">
        <f t="shared" si="10"/>
        <v>59.464999999999996</v>
      </c>
      <c r="M108" s="113">
        <v>0.3</v>
      </c>
      <c r="N108" s="27">
        <f t="shared" si="11"/>
        <v>67.960000000000008</v>
      </c>
      <c r="O108" s="115">
        <v>0.2</v>
      </c>
    </row>
    <row r="109" spans="1:15" s="29" customFormat="1" ht="12.75" x14ac:dyDescent="0.2">
      <c r="A109" s="51"/>
      <c r="B109" s="13"/>
      <c r="F109" s="30" t="s">
        <v>48</v>
      </c>
      <c r="G109" s="31" t="s">
        <v>19</v>
      </c>
      <c r="H109" s="32" t="s">
        <v>6</v>
      </c>
      <c r="I109" s="72">
        <v>6</v>
      </c>
      <c r="J109" s="18">
        <v>1</v>
      </c>
      <c r="K109" s="31">
        <v>84.95</v>
      </c>
      <c r="L109" s="34">
        <f t="shared" si="10"/>
        <v>59.464999999999996</v>
      </c>
      <c r="M109" s="113"/>
      <c r="N109" s="34">
        <f t="shared" si="11"/>
        <v>67.960000000000008</v>
      </c>
      <c r="O109" s="115"/>
    </row>
    <row r="110" spans="1:15" s="29" customFormat="1" ht="12.75" x14ac:dyDescent="0.2">
      <c r="A110" s="51"/>
      <c r="B110" s="13"/>
      <c r="F110" s="30" t="s">
        <v>48</v>
      </c>
      <c r="G110" s="31" t="s">
        <v>19</v>
      </c>
      <c r="H110" s="32" t="s">
        <v>6</v>
      </c>
      <c r="I110" s="72">
        <v>6.5</v>
      </c>
      <c r="J110" s="18">
        <v>1</v>
      </c>
      <c r="K110" s="31">
        <v>84.95</v>
      </c>
      <c r="L110" s="34">
        <f t="shared" si="10"/>
        <v>59.464999999999996</v>
      </c>
      <c r="M110" s="113"/>
      <c r="N110" s="34">
        <f t="shared" si="11"/>
        <v>67.960000000000008</v>
      </c>
      <c r="O110" s="115"/>
    </row>
    <row r="111" spans="1:15" s="29" customFormat="1" ht="12.75" x14ac:dyDescent="0.2">
      <c r="A111" s="51"/>
      <c r="B111" s="13"/>
      <c r="F111" s="30" t="s">
        <v>48</v>
      </c>
      <c r="G111" s="31" t="s">
        <v>19</v>
      </c>
      <c r="H111" s="32" t="s">
        <v>6</v>
      </c>
      <c r="I111" s="72">
        <v>7</v>
      </c>
      <c r="J111" s="18">
        <v>2</v>
      </c>
      <c r="K111" s="31">
        <v>84.95</v>
      </c>
      <c r="L111" s="34">
        <f t="shared" si="10"/>
        <v>59.464999999999996</v>
      </c>
      <c r="M111" s="113"/>
      <c r="N111" s="34">
        <f t="shared" si="11"/>
        <v>67.960000000000008</v>
      </c>
      <c r="O111" s="115"/>
    </row>
    <row r="112" spans="1:15" s="29" customFormat="1" ht="12.75" x14ac:dyDescent="0.2">
      <c r="A112" s="51"/>
      <c r="B112" s="13"/>
      <c r="F112" s="30" t="s">
        <v>48</v>
      </c>
      <c r="G112" s="31" t="s">
        <v>19</v>
      </c>
      <c r="H112" s="32" t="s">
        <v>6</v>
      </c>
      <c r="I112" s="72">
        <v>7.5</v>
      </c>
      <c r="J112" s="18">
        <v>1</v>
      </c>
      <c r="K112" s="31">
        <v>84.95</v>
      </c>
      <c r="L112" s="34">
        <f t="shared" si="10"/>
        <v>59.464999999999996</v>
      </c>
      <c r="M112" s="113"/>
      <c r="N112" s="34">
        <f t="shared" si="11"/>
        <v>67.960000000000008</v>
      </c>
      <c r="O112" s="115"/>
    </row>
    <row r="113" spans="1:15" s="29" customFormat="1" ht="12.75" x14ac:dyDescent="0.2">
      <c r="A113" s="51"/>
      <c r="B113" s="13"/>
      <c r="F113" s="30" t="s">
        <v>48</v>
      </c>
      <c r="G113" s="31" t="s">
        <v>19</v>
      </c>
      <c r="H113" s="32" t="s">
        <v>6</v>
      </c>
      <c r="I113" s="72">
        <v>8.5</v>
      </c>
      <c r="J113" s="18">
        <v>1</v>
      </c>
      <c r="K113" s="31">
        <v>84.95</v>
      </c>
      <c r="L113" s="34">
        <f t="shared" si="10"/>
        <v>59.464999999999996</v>
      </c>
      <c r="M113" s="113"/>
      <c r="N113" s="34">
        <f t="shared" si="11"/>
        <v>67.960000000000008</v>
      </c>
      <c r="O113" s="115"/>
    </row>
    <row r="114" spans="1:15" s="29" customFormat="1" ht="12.75" x14ac:dyDescent="0.2">
      <c r="A114" s="51"/>
      <c r="B114" s="13"/>
      <c r="F114" s="30" t="s">
        <v>48</v>
      </c>
      <c r="G114" s="31" t="s">
        <v>19</v>
      </c>
      <c r="H114" s="32" t="s">
        <v>6</v>
      </c>
      <c r="I114" s="72">
        <v>9</v>
      </c>
      <c r="J114" s="18">
        <v>1</v>
      </c>
      <c r="K114" s="31">
        <v>84.95</v>
      </c>
      <c r="L114" s="34">
        <f t="shared" si="10"/>
        <v>59.464999999999996</v>
      </c>
      <c r="M114" s="113"/>
      <c r="N114" s="34">
        <f t="shared" si="11"/>
        <v>67.960000000000008</v>
      </c>
      <c r="O114" s="115"/>
    </row>
    <row r="115" spans="1:15" s="29" customFormat="1" ht="12.75" x14ac:dyDescent="0.2">
      <c r="A115" s="51"/>
      <c r="B115" s="13"/>
      <c r="F115" s="30" t="s">
        <v>48</v>
      </c>
      <c r="G115" s="31" t="s">
        <v>19</v>
      </c>
      <c r="H115" s="32" t="s">
        <v>6</v>
      </c>
      <c r="I115" s="72">
        <v>9.5</v>
      </c>
      <c r="J115" s="18">
        <v>1</v>
      </c>
      <c r="K115" s="31">
        <v>84.95</v>
      </c>
      <c r="L115" s="34">
        <f t="shared" si="10"/>
        <v>59.464999999999996</v>
      </c>
      <c r="M115" s="113"/>
      <c r="N115" s="34">
        <f t="shared" si="11"/>
        <v>67.960000000000008</v>
      </c>
      <c r="O115" s="115"/>
    </row>
    <row r="116" spans="1:15" s="29" customFormat="1" ht="12.75" x14ac:dyDescent="0.2">
      <c r="A116" s="51"/>
      <c r="B116" s="13"/>
      <c r="F116" s="30" t="s">
        <v>48</v>
      </c>
      <c r="G116" s="31" t="s">
        <v>19</v>
      </c>
      <c r="H116" s="32" t="s">
        <v>6</v>
      </c>
      <c r="I116" s="72">
        <v>10.5</v>
      </c>
      <c r="J116" s="18">
        <v>3</v>
      </c>
      <c r="K116" s="31">
        <v>84.95</v>
      </c>
      <c r="L116" s="34">
        <f t="shared" si="10"/>
        <v>59.464999999999996</v>
      </c>
      <c r="M116" s="113"/>
      <c r="N116" s="34">
        <f t="shared" si="11"/>
        <v>67.960000000000008</v>
      </c>
      <c r="O116" s="115"/>
    </row>
    <row r="117" spans="1:15" s="29" customFormat="1" ht="12.75" x14ac:dyDescent="0.2">
      <c r="A117" s="51"/>
      <c r="B117" s="13"/>
      <c r="F117" s="30" t="s">
        <v>48</v>
      </c>
      <c r="G117" s="31" t="s">
        <v>19</v>
      </c>
      <c r="H117" s="32" t="s">
        <v>6</v>
      </c>
      <c r="I117" s="72">
        <v>11</v>
      </c>
      <c r="J117" s="18">
        <v>2</v>
      </c>
      <c r="K117" s="31">
        <v>84.95</v>
      </c>
      <c r="L117" s="34">
        <f t="shared" si="10"/>
        <v>59.464999999999996</v>
      </c>
      <c r="M117" s="113"/>
      <c r="N117" s="34">
        <f t="shared" si="11"/>
        <v>67.960000000000008</v>
      </c>
      <c r="O117" s="115"/>
    </row>
    <row r="118" spans="1:15" s="29" customFormat="1" ht="12.75" x14ac:dyDescent="0.2">
      <c r="A118" s="51"/>
      <c r="B118" s="13"/>
      <c r="F118" s="30" t="s">
        <v>48</v>
      </c>
      <c r="G118" s="31" t="s">
        <v>19</v>
      </c>
      <c r="H118" s="32" t="s">
        <v>6</v>
      </c>
      <c r="I118" s="72">
        <v>11.5</v>
      </c>
      <c r="J118" s="18">
        <v>3</v>
      </c>
      <c r="K118" s="31">
        <v>84.95</v>
      </c>
      <c r="L118" s="34">
        <f t="shared" si="10"/>
        <v>59.464999999999996</v>
      </c>
      <c r="M118" s="113"/>
      <c r="N118" s="34">
        <f t="shared" si="11"/>
        <v>67.960000000000008</v>
      </c>
      <c r="O118" s="115"/>
    </row>
    <row r="119" spans="1:15" s="29" customFormat="1" ht="12.75" x14ac:dyDescent="0.2">
      <c r="A119" s="51"/>
      <c r="B119" s="13"/>
      <c r="F119" s="30" t="s">
        <v>48</v>
      </c>
      <c r="G119" s="31" t="s">
        <v>19</v>
      </c>
      <c r="H119" s="32" t="s">
        <v>6</v>
      </c>
      <c r="I119" s="72">
        <v>12</v>
      </c>
      <c r="J119" s="18">
        <v>2</v>
      </c>
      <c r="K119" s="31">
        <v>84.95</v>
      </c>
      <c r="L119" s="34">
        <f t="shared" si="10"/>
        <v>59.464999999999996</v>
      </c>
      <c r="M119" s="113"/>
      <c r="N119" s="34">
        <f t="shared" si="11"/>
        <v>67.960000000000008</v>
      </c>
      <c r="O119" s="115"/>
    </row>
    <row r="120" spans="1:15" s="29" customFormat="1" ht="12.75" x14ac:dyDescent="0.2">
      <c r="A120" s="51"/>
      <c r="B120" s="13"/>
      <c r="F120" s="30" t="s">
        <v>48</v>
      </c>
      <c r="G120" s="31" t="s">
        <v>19</v>
      </c>
      <c r="H120" s="32" t="s">
        <v>6</v>
      </c>
      <c r="I120" s="72">
        <v>12.5</v>
      </c>
      <c r="J120" s="18">
        <v>1</v>
      </c>
      <c r="K120" s="31">
        <v>84.95</v>
      </c>
      <c r="L120" s="34">
        <f t="shared" si="10"/>
        <v>59.464999999999996</v>
      </c>
      <c r="M120" s="113"/>
      <c r="N120" s="34">
        <f t="shared" si="11"/>
        <v>67.960000000000008</v>
      </c>
      <c r="O120" s="115"/>
    </row>
    <row r="121" spans="1:15" s="29" customFormat="1" ht="13.5" thickBot="1" x14ac:dyDescent="0.25">
      <c r="A121" s="53"/>
      <c r="B121" s="15"/>
      <c r="C121" s="35"/>
      <c r="D121" s="35"/>
      <c r="E121" s="35"/>
      <c r="F121" s="36" t="s">
        <v>48</v>
      </c>
      <c r="G121" s="37" t="s">
        <v>19</v>
      </c>
      <c r="H121" s="38" t="s">
        <v>6</v>
      </c>
      <c r="I121" s="73">
        <v>13</v>
      </c>
      <c r="J121" s="81">
        <v>1</v>
      </c>
      <c r="K121" s="37">
        <v>84.95</v>
      </c>
      <c r="L121" s="40">
        <f t="shared" si="10"/>
        <v>59.464999999999996</v>
      </c>
      <c r="M121" s="114"/>
      <c r="N121" s="40">
        <f t="shared" si="11"/>
        <v>67.960000000000008</v>
      </c>
      <c r="O121" s="116"/>
    </row>
    <row r="122" spans="1:15" s="29" customFormat="1" ht="40.9" customHeight="1" x14ac:dyDescent="0.2">
      <c r="B122" s="23"/>
      <c r="C122" s="47" t="str">
        <f t="shared" ref="C122:C201" si="24">MID(F122,1,6)</f>
        <v>DJ5258</v>
      </c>
      <c r="D122" s="47" t="str">
        <f t="shared" ref="D122:D201" si="25">MID(F122,8,13)</f>
        <v>100</v>
      </c>
      <c r="E122" s="47" t="str">
        <f t="shared" ref="E122:E201" si="26">CONCATENATE(D122,"/",I122)</f>
        <v>100/5</v>
      </c>
      <c r="F122" s="24" t="s">
        <v>41</v>
      </c>
      <c r="G122" s="25" t="s">
        <v>42</v>
      </c>
      <c r="H122" s="41" t="s">
        <v>18</v>
      </c>
      <c r="I122" s="74">
        <v>5</v>
      </c>
      <c r="J122" s="26">
        <v>1</v>
      </c>
      <c r="K122" s="25">
        <v>139.94999999999999</v>
      </c>
      <c r="L122" s="27">
        <f t="shared" si="10"/>
        <v>97.964999999999989</v>
      </c>
      <c r="M122" s="113">
        <v>0.3</v>
      </c>
      <c r="N122" s="27">
        <f t="shared" si="11"/>
        <v>111.96</v>
      </c>
      <c r="O122" s="115">
        <v>0.2</v>
      </c>
    </row>
    <row r="123" spans="1:15" s="29" customFormat="1" ht="12.75" x14ac:dyDescent="0.2">
      <c r="A123" s="45"/>
      <c r="B123" s="13"/>
      <c r="C123" s="47"/>
      <c r="D123" s="47"/>
      <c r="E123" s="47"/>
      <c r="F123" s="14" t="s">
        <v>41</v>
      </c>
      <c r="G123" s="14" t="s">
        <v>42</v>
      </c>
      <c r="H123" s="32" t="s">
        <v>18</v>
      </c>
      <c r="I123" s="72">
        <v>10</v>
      </c>
      <c r="J123" s="43">
        <v>4</v>
      </c>
      <c r="K123" s="33">
        <v>139.94999999999999</v>
      </c>
      <c r="L123" s="34">
        <f t="shared" si="10"/>
        <v>97.964999999999989</v>
      </c>
      <c r="M123" s="113"/>
      <c r="N123" s="34">
        <f t="shared" si="11"/>
        <v>111.96</v>
      </c>
      <c r="O123" s="115"/>
    </row>
    <row r="124" spans="1:15" s="29" customFormat="1" ht="12.75" x14ac:dyDescent="0.2">
      <c r="A124" s="45"/>
      <c r="B124" s="13"/>
      <c r="C124" s="47"/>
      <c r="D124" s="47"/>
      <c r="E124" s="47"/>
      <c r="F124" s="14" t="s">
        <v>41</v>
      </c>
      <c r="G124" s="14" t="s">
        <v>42</v>
      </c>
      <c r="H124" s="32" t="s">
        <v>18</v>
      </c>
      <c r="I124" s="72">
        <v>10.5</v>
      </c>
      <c r="J124" s="43">
        <v>1</v>
      </c>
      <c r="K124" s="33">
        <v>139.94999999999999</v>
      </c>
      <c r="L124" s="34">
        <f t="shared" si="10"/>
        <v>97.964999999999989</v>
      </c>
      <c r="M124" s="113"/>
      <c r="N124" s="34">
        <f t="shared" si="11"/>
        <v>111.96</v>
      </c>
      <c r="O124" s="115"/>
    </row>
    <row r="125" spans="1:15" s="29" customFormat="1" ht="12.75" x14ac:dyDescent="0.2">
      <c r="A125" s="45"/>
      <c r="B125" s="13"/>
      <c r="C125" s="47"/>
      <c r="D125" s="47"/>
      <c r="E125" s="47"/>
      <c r="F125" s="14" t="s">
        <v>41</v>
      </c>
      <c r="G125" s="14" t="s">
        <v>42</v>
      </c>
      <c r="H125" s="32" t="s">
        <v>18</v>
      </c>
      <c r="I125" s="72">
        <v>11</v>
      </c>
      <c r="J125" s="43">
        <v>3</v>
      </c>
      <c r="K125" s="33">
        <v>139.94999999999999</v>
      </c>
      <c r="L125" s="34">
        <f t="shared" si="10"/>
        <v>97.964999999999989</v>
      </c>
      <c r="M125" s="113"/>
      <c r="N125" s="34">
        <f t="shared" si="11"/>
        <v>111.96</v>
      </c>
      <c r="O125" s="115"/>
    </row>
    <row r="126" spans="1:15" s="29" customFormat="1" ht="12.75" x14ac:dyDescent="0.2">
      <c r="A126" s="45"/>
      <c r="B126" s="13"/>
      <c r="C126" s="47"/>
      <c r="D126" s="47"/>
      <c r="E126" s="47"/>
      <c r="F126" s="14" t="s">
        <v>41</v>
      </c>
      <c r="G126" s="14" t="s">
        <v>42</v>
      </c>
      <c r="H126" s="32" t="s">
        <v>18</v>
      </c>
      <c r="I126" s="72">
        <v>12</v>
      </c>
      <c r="J126" s="43">
        <v>1</v>
      </c>
      <c r="K126" s="33">
        <v>139.94999999999999</v>
      </c>
      <c r="L126" s="34">
        <f t="shared" si="10"/>
        <v>97.964999999999989</v>
      </c>
      <c r="M126" s="113"/>
      <c r="N126" s="34">
        <f t="shared" si="11"/>
        <v>111.96</v>
      </c>
      <c r="O126" s="115"/>
    </row>
    <row r="127" spans="1:15" s="29" customFormat="1" ht="13.5" thickBot="1" x14ac:dyDescent="0.25">
      <c r="A127" s="46"/>
      <c r="B127" s="15"/>
      <c r="C127" s="82"/>
      <c r="D127" s="82"/>
      <c r="E127" s="82"/>
      <c r="F127" s="83" t="s">
        <v>41</v>
      </c>
      <c r="G127" s="83" t="s">
        <v>42</v>
      </c>
      <c r="H127" s="38" t="s">
        <v>18</v>
      </c>
      <c r="I127" s="73">
        <v>12.5</v>
      </c>
      <c r="J127" s="44">
        <v>1</v>
      </c>
      <c r="K127" s="39">
        <v>139.94999999999999</v>
      </c>
      <c r="L127" s="40">
        <f t="shared" si="10"/>
        <v>97.964999999999989</v>
      </c>
      <c r="M127" s="114"/>
      <c r="N127" s="40">
        <f t="shared" si="11"/>
        <v>111.96</v>
      </c>
      <c r="O127" s="116"/>
    </row>
    <row r="128" spans="1:15" s="29" customFormat="1" ht="37.9" customHeight="1" x14ac:dyDescent="0.2">
      <c r="A128" s="54"/>
      <c r="B128" s="23"/>
      <c r="C128" s="23"/>
      <c r="D128" s="23"/>
      <c r="E128" s="23"/>
      <c r="F128" s="24" t="s">
        <v>51</v>
      </c>
      <c r="G128" s="25" t="s">
        <v>42</v>
      </c>
      <c r="H128" s="41" t="s">
        <v>18</v>
      </c>
      <c r="I128" s="74">
        <v>7.5</v>
      </c>
      <c r="J128" s="26">
        <v>2</v>
      </c>
      <c r="K128" s="25">
        <v>149.94999999999999</v>
      </c>
      <c r="L128" s="27">
        <f>K128*0.6</f>
        <v>89.969999999999985</v>
      </c>
      <c r="M128" s="113">
        <v>0.4</v>
      </c>
      <c r="N128" s="27">
        <f>K128*0.7</f>
        <v>104.96499999999999</v>
      </c>
      <c r="O128" s="115">
        <v>0.3</v>
      </c>
    </row>
    <row r="129" spans="1:15" s="29" customFormat="1" ht="12.75" x14ac:dyDescent="0.2">
      <c r="A129" s="45"/>
      <c r="B129" s="13"/>
      <c r="C129" s="47"/>
      <c r="D129" s="47"/>
      <c r="E129" s="47"/>
      <c r="F129" s="14" t="s">
        <v>51</v>
      </c>
      <c r="G129" s="14" t="s">
        <v>42</v>
      </c>
      <c r="H129" s="32" t="s">
        <v>18</v>
      </c>
      <c r="I129" s="72">
        <v>9.5</v>
      </c>
      <c r="J129" s="43">
        <v>1</v>
      </c>
      <c r="K129" s="33">
        <v>149.94999999999999</v>
      </c>
      <c r="L129" s="34">
        <f t="shared" ref="L129:L131" si="27">K129*0.6</f>
        <v>89.969999999999985</v>
      </c>
      <c r="M129" s="113"/>
      <c r="N129" s="34">
        <f t="shared" ref="N129:N131" si="28">K129*0.7</f>
        <v>104.96499999999999</v>
      </c>
      <c r="O129" s="115"/>
    </row>
    <row r="130" spans="1:15" s="29" customFormat="1" ht="12.75" x14ac:dyDescent="0.2">
      <c r="A130" s="45"/>
      <c r="B130" s="13"/>
      <c r="C130" s="47"/>
      <c r="D130" s="47"/>
      <c r="E130" s="47"/>
      <c r="F130" s="14" t="s">
        <v>51</v>
      </c>
      <c r="G130" s="14" t="s">
        <v>42</v>
      </c>
      <c r="H130" s="32" t="s">
        <v>18</v>
      </c>
      <c r="I130" s="72">
        <v>10</v>
      </c>
      <c r="J130" s="43">
        <v>2</v>
      </c>
      <c r="K130" s="33">
        <v>149.94999999999999</v>
      </c>
      <c r="L130" s="34">
        <f t="shared" si="27"/>
        <v>89.969999999999985</v>
      </c>
      <c r="M130" s="113"/>
      <c r="N130" s="34">
        <f t="shared" si="28"/>
        <v>104.96499999999999</v>
      </c>
      <c r="O130" s="115"/>
    </row>
    <row r="131" spans="1:15" s="29" customFormat="1" ht="13.5" thickBot="1" x14ac:dyDescent="0.25">
      <c r="A131" s="46"/>
      <c r="B131" s="15"/>
      <c r="C131" s="82"/>
      <c r="D131" s="82"/>
      <c r="E131" s="82"/>
      <c r="F131" s="83" t="s">
        <v>51</v>
      </c>
      <c r="G131" s="83" t="s">
        <v>42</v>
      </c>
      <c r="H131" s="38" t="s">
        <v>18</v>
      </c>
      <c r="I131" s="73">
        <v>10.5</v>
      </c>
      <c r="J131" s="44">
        <v>1</v>
      </c>
      <c r="K131" s="37">
        <v>149.94999999999999</v>
      </c>
      <c r="L131" s="40">
        <f t="shared" si="27"/>
        <v>89.969999999999985</v>
      </c>
      <c r="M131" s="114"/>
      <c r="N131" s="40">
        <f t="shared" si="28"/>
        <v>104.96499999999999</v>
      </c>
      <c r="O131" s="116"/>
    </row>
    <row r="132" spans="1:15" s="29" customFormat="1" ht="37.9" customHeight="1" x14ac:dyDescent="0.2">
      <c r="C132" s="47"/>
      <c r="D132" s="47"/>
      <c r="E132" s="47"/>
      <c r="F132" s="24" t="s">
        <v>68</v>
      </c>
      <c r="G132" s="25" t="s">
        <v>47</v>
      </c>
      <c r="H132" s="41" t="s">
        <v>5</v>
      </c>
      <c r="I132" s="108">
        <v>5</v>
      </c>
      <c r="J132" s="26">
        <v>1</v>
      </c>
      <c r="K132" s="42">
        <v>149.94999999999999</v>
      </c>
      <c r="L132" s="27">
        <f t="shared" ref="L132:L193" si="29">K132*0.7</f>
        <v>104.96499999999999</v>
      </c>
      <c r="M132" s="113">
        <v>0.3</v>
      </c>
      <c r="N132" s="27">
        <f t="shared" ref="N132:N193" si="30">K132*0.8</f>
        <v>119.96</v>
      </c>
      <c r="O132" s="115">
        <v>0.2</v>
      </c>
    </row>
    <row r="133" spans="1:15" s="29" customFormat="1" ht="12.75" x14ac:dyDescent="0.2">
      <c r="A133" s="54"/>
      <c r="B133" s="23"/>
      <c r="C133" s="23"/>
      <c r="D133" s="23"/>
      <c r="E133" s="23"/>
      <c r="F133" s="30" t="s">
        <v>68</v>
      </c>
      <c r="G133" s="31" t="s">
        <v>47</v>
      </c>
      <c r="H133" s="41" t="s">
        <v>5</v>
      </c>
      <c r="I133" s="72">
        <v>5.5</v>
      </c>
      <c r="J133" s="43">
        <v>1</v>
      </c>
      <c r="K133" s="33">
        <v>149.94999999999999</v>
      </c>
      <c r="L133" s="34">
        <f t="shared" si="29"/>
        <v>104.96499999999999</v>
      </c>
      <c r="M133" s="113"/>
      <c r="N133" s="34">
        <f t="shared" si="30"/>
        <v>119.96</v>
      </c>
      <c r="O133" s="115"/>
    </row>
    <row r="134" spans="1:15" s="29" customFormat="1" ht="12.75" x14ac:dyDescent="0.2">
      <c r="A134" s="54"/>
      <c r="B134" s="23"/>
      <c r="C134" s="23"/>
      <c r="D134" s="23"/>
      <c r="E134" s="23"/>
      <c r="F134" s="30" t="s">
        <v>68</v>
      </c>
      <c r="G134" s="31" t="s">
        <v>47</v>
      </c>
      <c r="H134" s="32" t="s">
        <v>5</v>
      </c>
      <c r="I134" s="72">
        <v>6</v>
      </c>
      <c r="J134" s="43">
        <v>1</v>
      </c>
      <c r="K134" s="31">
        <v>149.94999999999999</v>
      </c>
      <c r="L134" s="34">
        <f t="shared" si="29"/>
        <v>104.96499999999999</v>
      </c>
      <c r="M134" s="113"/>
      <c r="N134" s="34">
        <f t="shared" si="30"/>
        <v>119.96</v>
      </c>
      <c r="O134" s="115"/>
    </row>
    <row r="135" spans="1:15" s="29" customFormat="1" ht="12.75" x14ac:dyDescent="0.2">
      <c r="A135" s="54"/>
      <c r="B135" s="23"/>
      <c r="C135" s="23"/>
      <c r="D135" s="23"/>
      <c r="E135" s="23"/>
      <c r="F135" s="30" t="s">
        <v>68</v>
      </c>
      <c r="G135" s="31" t="s">
        <v>47</v>
      </c>
      <c r="H135" s="32" t="s">
        <v>5</v>
      </c>
      <c r="I135" s="72">
        <v>6.5</v>
      </c>
      <c r="J135" s="43">
        <v>1</v>
      </c>
      <c r="K135" s="33">
        <v>149.94999999999999</v>
      </c>
      <c r="L135" s="34">
        <f t="shared" si="29"/>
        <v>104.96499999999999</v>
      </c>
      <c r="M135" s="113"/>
      <c r="N135" s="34">
        <f t="shared" si="30"/>
        <v>119.96</v>
      </c>
      <c r="O135" s="115"/>
    </row>
    <row r="136" spans="1:15" s="29" customFormat="1" ht="12.75" x14ac:dyDescent="0.2">
      <c r="A136" s="54"/>
      <c r="B136" s="23"/>
      <c r="C136" s="23"/>
      <c r="D136" s="23"/>
      <c r="E136" s="23"/>
      <c r="F136" s="30" t="s">
        <v>68</v>
      </c>
      <c r="G136" s="31" t="s">
        <v>47</v>
      </c>
      <c r="H136" s="32" t="s">
        <v>5</v>
      </c>
      <c r="I136" s="72">
        <v>7</v>
      </c>
      <c r="J136" s="43">
        <v>2</v>
      </c>
      <c r="K136" s="33">
        <v>149.94999999999999</v>
      </c>
      <c r="L136" s="34">
        <f t="shared" si="29"/>
        <v>104.96499999999999</v>
      </c>
      <c r="M136" s="113"/>
      <c r="N136" s="34">
        <f t="shared" si="30"/>
        <v>119.96</v>
      </c>
      <c r="O136" s="115"/>
    </row>
    <row r="137" spans="1:15" s="29" customFormat="1" ht="12.75" x14ac:dyDescent="0.2">
      <c r="A137" s="54"/>
      <c r="B137" s="23"/>
      <c r="C137" s="23"/>
      <c r="D137" s="23"/>
      <c r="E137" s="23"/>
      <c r="F137" s="30" t="s">
        <v>68</v>
      </c>
      <c r="G137" s="31" t="s">
        <v>47</v>
      </c>
      <c r="H137" s="32" t="s">
        <v>5</v>
      </c>
      <c r="I137" s="72">
        <v>8.5</v>
      </c>
      <c r="J137" s="43">
        <v>2</v>
      </c>
      <c r="K137" s="31">
        <v>149.94999999999999</v>
      </c>
      <c r="L137" s="34">
        <f t="shared" si="29"/>
        <v>104.96499999999999</v>
      </c>
      <c r="M137" s="113"/>
      <c r="N137" s="34">
        <f t="shared" si="30"/>
        <v>119.96</v>
      </c>
      <c r="O137" s="115"/>
    </row>
    <row r="138" spans="1:15" s="29" customFormat="1" ht="12.75" x14ac:dyDescent="0.2">
      <c r="A138" s="54"/>
      <c r="B138" s="23"/>
      <c r="C138" s="23"/>
      <c r="D138" s="23"/>
      <c r="E138" s="23"/>
      <c r="F138" s="30" t="s">
        <v>68</v>
      </c>
      <c r="G138" s="31" t="s">
        <v>47</v>
      </c>
      <c r="H138" s="32" t="s">
        <v>5</v>
      </c>
      <c r="I138" s="72">
        <v>9</v>
      </c>
      <c r="J138" s="43">
        <v>1</v>
      </c>
      <c r="K138" s="33">
        <v>149.94999999999999</v>
      </c>
      <c r="L138" s="34">
        <f t="shared" si="29"/>
        <v>104.96499999999999</v>
      </c>
      <c r="M138" s="113"/>
      <c r="N138" s="34">
        <f t="shared" si="30"/>
        <v>119.96</v>
      </c>
      <c r="O138" s="115"/>
    </row>
    <row r="139" spans="1:15" s="29" customFormat="1" ht="12.75" x14ac:dyDescent="0.2">
      <c r="A139" s="54"/>
      <c r="B139" s="23"/>
      <c r="C139" s="23"/>
      <c r="D139" s="23"/>
      <c r="E139" s="23"/>
      <c r="F139" s="30" t="s">
        <v>68</v>
      </c>
      <c r="G139" s="31" t="s">
        <v>47</v>
      </c>
      <c r="H139" s="41" t="s">
        <v>5</v>
      </c>
      <c r="I139" s="72">
        <v>9.5</v>
      </c>
      <c r="J139" s="43">
        <v>2</v>
      </c>
      <c r="K139" s="33">
        <v>149.94999999999999</v>
      </c>
      <c r="L139" s="34">
        <f t="shared" si="29"/>
        <v>104.96499999999999</v>
      </c>
      <c r="M139" s="113"/>
      <c r="N139" s="34">
        <f t="shared" si="30"/>
        <v>119.96</v>
      </c>
      <c r="O139" s="115"/>
    </row>
    <row r="140" spans="1:15" s="29" customFormat="1" ht="12.75" x14ac:dyDescent="0.2">
      <c r="A140" s="54"/>
      <c r="B140" s="23"/>
      <c r="C140" s="23"/>
      <c r="D140" s="23"/>
      <c r="E140" s="23"/>
      <c r="F140" s="30" t="s">
        <v>68</v>
      </c>
      <c r="G140" s="31" t="s">
        <v>47</v>
      </c>
      <c r="H140" s="32" t="s">
        <v>5</v>
      </c>
      <c r="I140" s="72">
        <v>10</v>
      </c>
      <c r="J140" s="43">
        <v>2</v>
      </c>
      <c r="K140" s="31">
        <v>149.94999999999999</v>
      </c>
      <c r="L140" s="34">
        <f t="shared" si="29"/>
        <v>104.96499999999999</v>
      </c>
      <c r="M140" s="113"/>
      <c r="N140" s="34">
        <f t="shared" si="30"/>
        <v>119.96</v>
      </c>
      <c r="O140" s="115"/>
    </row>
    <row r="141" spans="1:15" s="29" customFormat="1" ht="12.75" x14ac:dyDescent="0.2">
      <c r="A141" s="54"/>
      <c r="B141" s="23"/>
      <c r="C141" s="23"/>
      <c r="D141" s="23"/>
      <c r="E141" s="23"/>
      <c r="F141" s="30" t="s">
        <v>68</v>
      </c>
      <c r="G141" s="31" t="s">
        <v>47</v>
      </c>
      <c r="H141" s="32" t="s">
        <v>5</v>
      </c>
      <c r="I141" s="72">
        <v>10.5</v>
      </c>
      <c r="J141" s="43">
        <v>1</v>
      </c>
      <c r="K141" s="33">
        <v>149.94999999999999</v>
      </c>
      <c r="L141" s="34">
        <f t="shared" si="29"/>
        <v>104.96499999999999</v>
      </c>
      <c r="M141" s="113"/>
      <c r="N141" s="34">
        <f t="shared" si="30"/>
        <v>119.96</v>
      </c>
      <c r="O141" s="115"/>
    </row>
    <row r="142" spans="1:15" s="29" customFormat="1" ht="12.75" x14ac:dyDescent="0.2">
      <c r="A142" s="54"/>
      <c r="B142" s="23"/>
      <c r="C142" s="23"/>
      <c r="D142" s="23"/>
      <c r="E142" s="23"/>
      <c r="F142" s="30" t="s">
        <v>68</v>
      </c>
      <c r="G142" s="31" t="s">
        <v>47</v>
      </c>
      <c r="H142" s="32" t="s">
        <v>5</v>
      </c>
      <c r="I142" s="72">
        <v>11.5</v>
      </c>
      <c r="J142" s="43">
        <v>2</v>
      </c>
      <c r="K142" s="33">
        <v>149.94999999999999</v>
      </c>
      <c r="L142" s="34">
        <f t="shared" si="29"/>
        <v>104.96499999999999</v>
      </c>
      <c r="M142" s="113"/>
      <c r="N142" s="34">
        <f t="shared" si="30"/>
        <v>119.96</v>
      </c>
      <c r="O142" s="115"/>
    </row>
    <row r="143" spans="1:15" s="29" customFormat="1" ht="13.5" thickBot="1" x14ac:dyDescent="0.25">
      <c r="A143" s="55"/>
      <c r="B143" s="35"/>
      <c r="C143" s="35"/>
      <c r="D143" s="35"/>
      <c r="E143" s="35"/>
      <c r="F143" s="36" t="s">
        <v>68</v>
      </c>
      <c r="G143" s="37" t="s">
        <v>47</v>
      </c>
      <c r="H143" s="38" t="s">
        <v>5</v>
      </c>
      <c r="I143" s="73">
        <v>12</v>
      </c>
      <c r="J143" s="44">
        <v>1</v>
      </c>
      <c r="K143" s="37">
        <v>149.94999999999999</v>
      </c>
      <c r="L143" s="40">
        <f t="shared" si="29"/>
        <v>104.96499999999999</v>
      </c>
      <c r="M143" s="114"/>
      <c r="N143" s="40">
        <f t="shared" si="30"/>
        <v>119.96</v>
      </c>
      <c r="O143" s="116"/>
    </row>
    <row r="144" spans="1:15" s="29" customFormat="1" ht="37.9" customHeight="1" x14ac:dyDescent="0.2">
      <c r="C144" s="47"/>
      <c r="D144" s="47"/>
      <c r="E144" s="47"/>
      <c r="F144" s="24" t="s">
        <v>55</v>
      </c>
      <c r="G144" s="25" t="s">
        <v>47</v>
      </c>
      <c r="H144" s="41" t="s">
        <v>5</v>
      </c>
      <c r="I144" s="108">
        <v>5</v>
      </c>
      <c r="J144" s="26">
        <v>2</v>
      </c>
      <c r="K144" s="25">
        <v>149.94999999999999</v>
      </c>
      <c r="L144" s="27">
        <f>K144*0.6</f>
        <v>89.969999999999985</v>
      </c>
      <c r="M144" s="109">
        <v>0.4</v>
      </c>
      <c r="N144" s="27">
        <f>K144*0.7</f>
        <v>104.96499999999999</v>
      </c>
      <c r="O144" s="115">
        <v>0.3</v>
      </c>
    </row>
    <row r="145" spans="1:15" s="29" customFormat="1" ht="12.75" x14ac:dyDescent="0.2">
      <c r="A145" s="45"/>
      <c r="B145" s="13"/>
      <c r="C145" s="47"/>
      <c r="D145" s="47"/>
      <c r="E145" s="47"/>
      <c r="F145" s="14" t="s">
        <v>55</v>
      </c>
      <c r="G145" s="14" t="s">
        <v>47</v>
      </c>
      <c r="H145" s="32" t="s">
        <v>5</v>
      </c>
      <c r="I145" s="72">
        <v>5.5</v>
      </c>
      <c r="J145" s="43">
        <v>2</v>
      </c>
      <c r="K145" s="33">
        <v>149.94999999999999</v>
      </c>
      <c r="L145" s="34">
        <f t="shared" ref="L145:L155" si="31">K145*0.6</f>
        <v>89.969999999999985</v>
      </c>
      <c r="M145" s="109"/>
      <c r="N145" s="34">
        <f t="shared" ref="N145:N155" si="32">K145*0.7</f>
        <v>104.96499999999999</v>
      </c>
      <c r="O145" s="115"/>
    </row>
    <row r="146" spans="1:15" s="29" customFormat="1" ht="12.75" x14ac:dyDescent="0.2">
      <c r="A146" s="45"/>
      <c r="B146" s="13"/>
      <c r="C146" s="47"/>
      <c r="D146" s="47"/>
      <c r="E146" s="47"/>
      <c r="F146" s="14" t="s">
        <v>55</v>
      </c>
      <c r="G146" s="14" t="s">
        <v>47</v>
      </c>
      <c r="H146" s="32" t="s">
        <v>5</v>
      </c>
      <c r="I146" s="72">
        <v>6</v>
      </c>
      <c r="J146" s="43">
        <v>4</v>
      </c>
      <c r="K146" s="33">
        <v>149.94999999999999</v>
      </c>
      <c r="L146" s="34">
        <f t="shared" si="31"/>
        <v>89.969999999999985</v>
      </c>
      <c r="M146" s="109"/>
      <c r="N146" s="34">
        <f t="shared" si="32"/>
        <v>104.96499999999999</v>
      </c>
      <c r="O146" s="115"/>
    </row>
    <row r="147" spans="1:15" s="29" customFormat="1" ht="12.75" x14ac:dyDescent="0.2">
      <c r="A147" s="45"/>
      <c r="B147" s="13"/>
      <c r="C147" s="47"/>
      <c r="D147" s="47"/>
      <c r="E147" s="47"/>
      <c r="F147" s="14" t="s">
        <v>55</v>
      </c>
      <c r="G147" s="14" t="s">
        <v>47</v>
      </c>
      <c r="H147" s="32" t="s">
        <v>5</v>
      </c>
      <c r="I147" s="72">
        <v>6.5</v>
      </c>
      <c r="J147" s="43">
        <v>2</v>
      </c>
      <c r="K147" s="33">
        <v>149.94999999999999</v>
      </c>
      <c r="L147" s="34">
        <f t="shared" si="31"/>
        <v>89.969999999999985</v>
      </c>
      <c r="M147" s="109"/>
      <c r="N147" s="34">
        <f t="shared" si="32"/>
        <v>104.96499999999999</v>
      </c>
      <c r="O147" s="115"/>
    </row>
    <row r="148" spans="1:15" s="29" customFormat="1" ht="12.75" x14ac:dyDescent="0.2">
      <c r="A148" s="45"/>
      <c r="B148" s="13"/>
      <c r="C148" s="47"/>
      <c r="D148" s="47"/>
      <c r="E148" s="47"/>
      <c r="F148" s="14" t="s">
        <v>55</v>
      </c>
      <c r="G148" s="14" t="s">
        <v>47</v>
      </c>
      <c r="H148" s="32" t="s">
        <v>5</v>
      </c>
      <c r="I148" s="72">
        <v>8.5</v>
      </c>
      <c r="J148" s="43">
        <v>3</v>
      </c>
      <c r="K148" s="33">
        <v>149.94999999999999</v>
      </c>
      <c r="L148" s="34">
        <f t="shared" si="31"/>
        <v>89.969999999999985</v>
      </c>
      <c r="M148" s="109"/>
      <c r="N148" s="34">
        <f t="shared" si="32"/>
        <v>104.96499999999999</v>
      </c>
      <c r="O148" s="115"/>
    </row>
    <row r="149" spans="1:15" s="29" customFormat="1" ht="12.75" x14ac:dyDescent="0.2">
      <c r="A149" s="45"/>
      <c r="B149" s="13"/>
      <c r="C149" s="47"/>
      <c r="D149" s="47"/>
      <c r="E149" s="47"/>
      <c r="F149" s="14" t="s">
        <v>55</v>
      </c>
      <c r="G149" s="14" t="s">
        <v>47</v>
      </c>
      <c r="H149" s="32" t="s">
        <v>5</v>
      </c>
      <c r="I149" s="72">
        <v>9</v>
      </c>
      <c r="J149" s="43">
        <v>4</v>
      </c>
      <c r="K149" s="33">
        <v>149.94999999999999</v>
      </c>
      <c r="L149" s="34">
        <f t="shared" si="31"/>
        <v>89.969999999999985</v>
      </c>
      <c r="M149" s="109"/>
      <c r="N149" s="34">
        <f t="shared" si="32"/>
        <v>104.96499999999999</v>
      </c>
      <c r="O149" s="115"/>
    </row>
    <row r="150" spans="1:15" s="29" customFormat="1" ht="12.75" x14ac:dyDescent="0.2">
      <c r="A150" s="45"/>
      <c r="B150" s="13"/>
      <c r="C150" s="47"/>
      <c r="D150" s="47"/>
      <c r="E150" s="47"/>
      <c r="F150" s="14" t="s">
        <v>55</v>
      </c>
      <c r="G150" s="14" t="s">
        <v>47</v>
      </c>
      <c r="H150" s="32" t="s">
        <v>5</v>
      </c>
      <c r="I150" s="72">
        <v>9.5</v>
      </c>
      <c r="J150" s="43">
        <v>2</v>
      </c>
      <c r="K150" s="33">
        <v>149.94999999999999</v>
      </c>
      <c r="L150" s="34">
        <f t="shared" si="31"/>
        <v>89.969999999999985</v>
      </c>
      <c r="M150" s="109"/>
      <c r="N150" s="34">
        <f t="shared" si="32"/>
        <v>104.96499999999999</v>
      </c>
      <c r="O150" s="115"/>
    </row>
    <row r="151" spans="1:15" s="29" customFormat="1" ht="12.75" x14ac:dyDescent="0.2">
      <c r="A151" s="45"/>
      <c r="B151" s="13"/>
      <c r="C151" s="47"/>
      <c r="D151" s="47"/>
      <c r="E151" s="47"/>
      <c r="F151" s="14" t="s">
        <v>55</v>
      </c>
      <c r="G151" s="14" t="s">
        <v>47</v>
      </c>
      <c r="H151" s="32" t="s">
        <v>5</v>
      </c>
      <c r="I151" s="72">
        <v>10</v>
      </c>
      <c r="J151" s="43">
        <v>5</v>
      </c>
      <c r="K151" s="33">
        <v>149.94999999999999</v>
      </c>
      <c r="L151" s="34">
        <f t="shared" si="31"/>
        <v>89.969999999999985</v>
      </c>
      <c r="M151" s="109"/>
      <c r="N151" s="34">
        <f t="shared" si="32"/>
        <v>104.96499999999999</v>
      </c>
      <c r="O151" s="115"/>
    </row>
    <row r="152" spans="1:15" s="29" customFormat="1" ht="12.75" x14ac:dyDescent="0.2">
      <c r="A152" s="45"/>
      <c r="B152" s="13"/>
      <c r="C152" s="47"/>
      <c r="D152" s="47"/>
      <c r="E152" s="47"/>
      <c r="F152" s="14" t="s">
        <v>55</v>
      </c>
      <c r="G152" s="14" t="s">
        <v>47</v>
      </c>
      <c r="H152" s="32" t="s">
        <v>5</v>
      </c>
      <c r="I152" s="72">
        <v>10.5</v>
      </c>
      <c r="J152" s="43">
        <v>3</v>
      </c>
      <c r="K152" s="33">
        <v>149.94999999999999</v>
      </c>
      <c r="L152" s="34">
        <f t="shared" si="31"/>
        <v>89.969999999999985</v>
      </c>
      <c r="M152" s="109"/>
      <c r="N152" s="34">
        <f t="shared" si="32"/>
        <v>104.96499999999999</v>
      </c>
      <c r="O152" s="115"/>
    </row>
    <row r="153" spans="1:15" s="29" customFormat="1" ht="12.75" x14ac:dyDescent="0.2">
      <c r="A153" s="45"/>
      <c r="B153" s="13"/>
      <c r="C153" s="47"/>
      <c r="D153" s="47"/>
      <c r="E153" s="47"/>
      <c r="F153" s="14" t="s">
        <v>55</v>
      </c>
      <c r="G153" s="14" t="s">
        <v>47</v>
      </c>
      <c r="H153" s="32" t="s">
        <v>5</v>
      </c>
      <c r="I153" s="72">
        <v>11</v>
      </c>
      <c r="J153" s="43">
        <v>3</v>
      </c>
      <c r="K153" s="33">
        <v>149.94999999999999</v>
      </c>
      <c r="L153" s="34">
        <f t="shared" si="31"/>
        <v>89.969999999999985</v>
      </c>
      <c r="M153" s="109"/>
      <c r="N153" s="34">
        <f t="shared" si="32"/>
        <v>104.96499999999999</v>
      </c>
      <c r="O153" s="115"/>
    </row>
    <row r="154" spans="1:15" s="29" customFormat="1" ht="12.75" x14ac:dyDescent="0.2">
      <c r="A154" s="45"/>
      <c r="B154" s="13"/>
      <c r="C154" s="47"/>
      <c r="D154" s="47"/>
      <c r="E154" s="47"/>
      <c r="F154" s="14" t="s">
        <v>55</v>
      </c>
      <c r="G154" s="14" t="s">
        <v>47</v>
      </c>
      <c r="H154" s="32" t="s">
        <v>5</v>
      </c>
      <c r="I154" s="72">
        <v>11.5</v>
      </c>
      <c r="J154" s="43">
        <v>2</v>
      </c>
      <c r="K154" s="33">
        <v>149.94999999999999</v>
      </c>
      <c r="L154" s="34">
        <f t="shared" si="31"/>
        <v>89.969999999999985</v>
      </c>
      <c r="M154" s="109"/>
      <c r="N154" s="34">
        <f t="shared" si="32"/>
        <v>104.96499999999999</v>
      </c>
      <c r="O154" s="115"/>
    </row>
    <row r="155" spans="1:15" s="29" customFormat="1" ht="13.5" thickBot="1" x14ac:dyDescent="0.25">
      <c r="A155" s="46"/>
      <c r="B155" s="15"/>
      <c r="C155" s="82"/>
      <c r="D155" s="82"/>
      <c r="E155" s="82"/>
      <c r="F155" s="83" t="s">
        <v>55</v>
      </c>
      <c r="G155" s="83" t="s">
        <v>47</v>
      </c>
      <c r="H155" s="38" t="s">
        <v>5</v>
      </c>
      <c r="I155" s="73">
        <v>12</v>
      </c>
      <c r="J155" s="44">
        <v>1</v>
      </c>
      <c r="K155" s="39">
        <v>149.94999999999999</v>
      </c>
      <c r="L155" s="40">
        <f t="shared" si="31"/>
        <v>89.969999999999985</v>
      </c>
      <c r="M155" s="110"/>
      <c r="N155" s="40">
        <f t="shared" si="32"/>
        <v>104.96499999999999</v>
      </c>
      <c r="O155" s="116"/>
    </row>
    <row r="156" spans="1:15" s="29" customFormat="1" ht="45" customHeight="1" thickBot="1" x14ac:dyDescent="0.25">
      <c r="A156" s="53"/>
      <c r="B156" s="35" t="s">
        <v>33</v>
      </c>
      <c r="C156" s="35" t="str">
        <f t="shared" ref="C156:C173" si="33">MID(F156,1,6)</f>
        <v>705394</v>
      </c>
      <c r="D156" s="35" t="str">
        <f t="shared" ref="D156:D173" si="34">MID(F156,8,13)</f>
        <v>003</v>
      </c>
      <c r="E156" s="35" t="str">
        <f t="shared" ref="E156:E173" si="35">CONCATENATE(D156,"/",I156)</f>
        <v>003/12</v>
      </c>
      <c r="F156" s="62" t="s">
        <v>28</v>
      </c>
      <c r="G156" s="61" t="s">
        <v>1</v>
      </c>
      <c r="H156" s="49" t="s">
        <v>5</v>
      </c>
      <c r="I156" s="106">
        <v>12</v>
      </c>
      <c r="J156" s="63">
        <v>1</v>
      </c>
      <c r="K156" s="61">
        <v>169.95</v>
      </c>
      <c r="L156" s="60">
        <v>60</v>
      </c>
      <c r="M156" s="77" t="s">
        <v>63</v>
      </c>
      <c r="N156" s="60">
        <v>60</v>
      </c>
      <c r="O156" s="107" t="s">
        <v>63</v>
      </c>
    </row>
    <row r="157" spans="1:15" s="29" customFormat="1" ht="37.9" customHeight="1" x14ac:dyDescent="0.2">
      <c r="C157" s="47"/>
      <c r="D157" s="47"/>
      <c r="E157" s="47"/>
      <c r="F157" s="24" t="s">
        <v>54</v>
      </c>
      <c r="G157" s="25" t="s">
        <v>2</v>
      </c>
      <c r="H157" s="41" t="s">
        <v>7</v>
      </c>
      <c r="I157" s="74">
        <v>5</v>
      </c>
      <c r="J157" s="26">
        <v>1</v>
      </c>
      <c r="K157" s="25">
        <v>139.94999999999999</v>
      </c>
      <c r="L157" s="27">
        <f t="shared" ref="L157:L172" si="36">K157*0.7</f>
        <v>97.964999999999989</v>
      </c>
      <c r="M157" s="109">
        <v>0.3</v>
      </c>
      <c r="N157" s="27">
        <f t="shared" ref="N157:N172" si="37">K157*0.8</f>
        <v>111.96</v>
      </c>
      <c r="O157" s="115">
        <v>0.2</v>
      </c>
    </row>
    <row r="158" spans="1:15" s="29" customFormat="1" ht="12.75" x14ac:dyDescent="0.2">
      <c r="A158" s="45"/>
      <c r="B158" s="13"/>
      <c r="C158" s="47"/>
      <c r="D158" s="47"/>
      <c r="E158" s="47"/>
      <c r="F158" s="14" t="s">
        <v>54</v>
      </c>
      <c r="G158" s="14" t="s">
        <v>2</v>
      </c>
      <c r="H158" s="32" t="s">
        <v>7</v>
      </c>
      <c r="I158" s="72">
        <v>5.5</v>
      </c>
      <c r="J158" s="43">
        <v>1</v>
      </c>
      <c r="K158" s="33">
        <v>139.94999999999999</v>
      </c>
      <c r="L158" s="34">
        <f t="shared" si="36"/>
        <v>97.964999999999989</v>
      </c>
      <c r="M158" s="109"/>
      <c r="N158" s="34">
        <f t="shared" si="37"/>
        <v>111.96</v>
      </c>
      <c r="O158" s="115"/>
    </row>
    <row r="159" spans="1:15" s="29" customFormat="1" ht="12.75" x14ac:dyDescent="0.2">
      <c r="A159" s="45"/>
      <c r="B159" s="13"/>
      <c r="C159" s="47"/>
      <c r="D159" s="47"/>
      <c r="E159" s="47"/>
      <c r="F159" s="14" t="s">
        <v>54</v>
      </c>
      <c r="G159" s="14" t="s">
        <v>2</v>
      </c>
      <c r="H159" s="32" t="s">
        <v>7</v>
      </c>
      <c r="I159" s="72">
        <v>6</v>
      </c>
      <c r="J159" s="43">
        <v>4</v>
      </c>
      <c r="K159" s="33">
        <v>139.94999999999999</v>
      </c>
      <c r="L159" s="34">
        <f t="shared" si="36"/>
        <v>97.964999999999989</v>
      </c>
      <c r="M159" s="109"/>
      <c r="N159" s="34">
        <f t="shared" si="37"/>
        <v>111.96</v>
      </c>
      <c r="O159" s="115"/>
    </row>
    <row r="160" spans="1:15" s="29" customFormat="1" ht="12.75" x14ac:dyDescent="0.2">
      <c r="A160" s="45"/>
      <c r="B160" s="13"/>
      <c r="C160" s="47"/>
      <c r="D160" s="47"/>
      <c r="E160" s="47"/>
      <c r="F160" s="14" t="s">
        <v>54</v>
      </c>
      <c r="G160" s="14" t="s">
        <v>2</v>
      </c>
      <c r="H160" s="32" t="s">
        <v>7</v>
      </c>
      <c r="I160" s="72">
        <v>6.5</v>
      </c>
      <c r="J160" s="43">
        <v>4</v>
      </c>
      <c r="K160" s="33">
        <v>139.94999999999999</v>
      </c>
      <c r="L160" s="34">
        <f t="shared" si="36"/>
        <v>97.964999999999989</v>
      </c>
      <c r="M160" s="109"/>
      <c r="N160" s="34">
        <f t="shared" si="37"/>
        <v>111.96</v>
      </c>
      <c r="O160" s="115"/>
    </row>
    <row r="161" spans="1:15" s="29" customFormat="1" ht="12.75" x14ac:dyDescent="0.2">
      <c r="A161" s="45"/>
      <c r="B161" s="13"/>
      <c r="C161" s="47"/>
      <c r="D161" s="47"/>
      <c r="E161" s="47"/>
      <c r="F161" s="14" t="s">
        <v>54</v>
      </c>
      <c r="G161" s="14" t="s">
        <v>2</v>
      </c>
      <c r="H161" s="32" t="s">
        <v>7</v>
      </c>
      <c r="I161" s="72">
        <v>7</v>
      </c>
      <c r="J161" s="43">
        <v>3</v>
      </c>
      <c r="K161" s="33">
        <v>139.94999999999999</v>
      </c>
      <c r="L161" s="34">
        <f t="shared" si="36"/>
        <v>97.964999999999989</v>
      </c>
      <c r="M161" s="109"/>
      <c r="N161" s="34">
        <f t="shared" si="37"/>
        <v>111.96</v>
      </c>
      <c r="O161" s="115"/>
    </row>
    <row r="162" spans="1:15" s="29" customFormat="1" ht="12.75" x14ac:dyDescent="0.2">
      <c r="A162" s="45"/>
      <c r="B162" s="13"/>
      <c r="C162" s="47"/>
      <c r="D162" s="47"/>
      <c r="E162" s="47"/>
      <c r="F162" s="14" t="s">
        <v>67</v>
      </c>
      <c r="G162" s="14" t="s">
        <v>2</v>
      </c>
      <c r="H162" s="32" t="s">
        <v>7</v>
      </c>
      <c r="I162" s="72">
        <v>7.5</v>
      </c>
      <c r="J162" s="43">
        <v>2</v>
      </c>
      <c r="K162" s="33">
        <v>139.94999999999999</v>
      </c>
      <c r="L162" s="34">
        <f t="shared" si="36"/>
        <v>97.964999999999989</v>
      </c>
      <c r="M162" s="109"/>
      <c r="N162" s="34">
        <f t="shared" si="37"/>
        <v>111.96</v>
      </c>
      <c r="O162" s="115"/>
    </row>
    <row r="163" spans="1:15" s="29" customFormat="1" ht="12.75" x14ac:dyDescent="0.2">
      <c r="A163" s="45"/>
      <c r="B163" s="13"/>
      <c r="C163" s="47"/>
      <c r="D163" s="47"/>
      <c r="E163" s="47"/>
      <c r="F163" s="14" t="s">
        <v>54</v>
      </c>
      <c r="G163" s="14" t="s">
        <v>2</v>
      </c>
      <c r="H163" s="32" t="s">
        <v>7</v>
      </c>
      <c r="I163" s="72">
        <v>8</v>
      </c>
      <c r="J163" s="43">
        <v>2</v>
      </c>
      <c r="K163" s="33">
        <v>139.94999999999999</v>
      </c>
      <c r="L163" s="34">
        <f t="shared" si="36"/>
        <v>97.964999999999989</v>
      </c>
      <c r="M163" s="109"/>
      <c r="N163" s="34">
        <f t="shared" si="37"/>
        <v>111.96</v>
      </c>
      <c r="O163" s="115"/>
    </row>
    <row r="164" spans="1:15" s="29" customFormat="1" ht="12.75" x14ac:dyDescent="0.2">
      <c r="A164" s="45"/>
      <c r="B164" s="13"/>
      <c r="C164" s="47"/>
      <c r="D164" s="47"/>
      <c r="E164" s="47"/>
      <c r="F164" s="14" t="s">
        <v>54</v>
      </c>
      <c r="G164" s="14" t="s">
        <v>2</v>
      </c>
      <c r="H164" s="32" t="s">
        <v>7</v>
      </c>
      <c r="I164" s="72">
        <v>8.5</v>
      </c>
      <c r="J164" s="43">
        <v>4</v>
      </c>
      <c r="K164" s="33">
        <v>139.94999999999999</v>
      </c>
      <c r="L164" s="34">
        <f t="shared" si="36"/>
        <v>97.964999999999989</v>
      </c>
      <c r="M164" s="109"/>
      <c r="N164" s="34">
        <f t="shared" si="37"/>
        <v>111.96</v>
      </c>
      <c r="O164" s="115"/>
    </row>
    <row r="165" spans="1:15" s="29" customFormat="1" ht="12.75" x14ac:dyDescent="0.2">
      <c r="A165" s="45"/>
      <c r="B165" s="13"/>
      <c r="C165" s="47"/>
      <c r="D165" s="47"/>
      <c r="E165" s="47"/>
      <c r="F165" s="14" t="s">
        <v>54</v>
      </c>
      <c r="G165" s="14" t="s">
        <v>2</v>
      </c>
      <c r="H165" s="32" t="s">
        <v>7</v>
      </c>
      <c r="I165" s="72">
        <v>9</v>
      </c>
      <c r="J165" s="43">
        <v>4</v>
      </c>
      <c r="K165" s="33">
        <v>139.94999999999999</v>
      </c>
      <c r="L165" s="34">
        <f t="shared" si="36"/>
        <v>97.964999999999989</v>
      </c>
      <c r="M165" s="109"/>
      <c r="N165" s="34">
        <f t="shared" si="37"/>
        <v>111.96</v>
      </c>
      <c r="O165" s="115"/>
    </row>
    <row r="166" spans="1:15" s="29" customFormat="1" ht="12.75" x14ac:dyDescent="0.2">
      <c r="A166" s="45"/>
      <c r="B166" s="13"/>
      <c r="C166" s="47"/>
      <c r="D166" s="47"/>
      <c r="E166" s="47"/>
      <c r="F166" s="14" t="s">
        <v>54</v>
      </c>
      <c r="G166" s="14" t="s">
        <v>2</v>
      </c>
      <c r="H166" s="32" t="s">
        <v>7</v>
      </c>
      <c r="I166" s="72">
        <v>9.5</v>
      </c>
      <c r="J166" s="43">
        <v>2</v>
      </c>
      <c r="K166" s="33">
        <v>139.94999999999999</v>
      </c>
      <c r="L166" s="34">
        <f t="shared" si="36"/>
        <v>97.964999999999989</v>
      </c>
      <c r="M166" s="109"/>
      <c r="N166" s="34">
        <f t="shared" si="37"/>
        <v>111.96</v>
      </c>
      <c r="O166" s="115"/>
    </row>
    <row r="167" spans="1:15" s="29" customFormat="1" ht="12.75" x14ac:dyDescent="0.2">
      <c r="A167" s="45"/>
      <c r="B167" s="13"/>
      <c r="C167" s="47"/>
      <c r="D167" s="47"/>
      <c r="E167" s="47"/>
      <c r="F167" s="14" t="s">
        <v>54</v>
      </c>
      <c r="G167" s="14" t="s">
        <v>2</v>
      </c>
      <c r="H167" s="32" t="s">
        <v>7</v>
      </c>
      <c r="I167" s="72">
        <v>10</v>
      </c>
      <c r="J167" s="43">
        <v>4</v>
      </c>
      <c r="K167" s="33">
        <v>139.94999999999999</v>
      </c>
      <c r="L167" s="34">
        <f t="shared" si="36"/>
        <v>97.964999999999989</v>
      </c>
      <c r="M167" s="109"/>
      <c r="N167" s="34">
        <f t="shared" si="37"/>
        <v>111.96</v>
      </c>
      <c r="O167" s="115"/>
    </row>
    <row r="168" spans="1:15" s="29" customFormat="1" ht="12.75" x14ac:dyDescent="0.2">
      <c r="A168" s="45"/>
      <c r="B168" s="13"/>
      <c r="C168" s="47"/>
      <c r="D168" s="47"/>
      <c r="E168" s="47"/>
      <c r="F168" s="14" t="s">
        <v>54</v>
      </c>
      <c r="G168" s="14" t="s">
        <v>2</v>
      </c>
      <c r="H168" s="32" t="s">
        <v>7</v>
      </c>
      <c r="I168" s="72">
        <v>10.5</v>
      </c>
      <c r="J168" s="43">
        <v>4</v>
      </c>
      <c r="K168" s="33">
        <v>139.94999999999999</v>
      </c>
      <c r="L168" s="34">
        <f t="shared" si="36"/>
        <v>97.964999999999989</v>
      </c>
      <c r="M168" s="109"/>
      <c r="N168" s="34">
        <f t="shared" si="37"/>
        <v>111.96</v>
      </c>
      <c r="O168" s="115"/>
    </row>
    <row r="169" spans="1:15" s="29" customFormat="1" ht="12.75" x14ac:dyDescent="0.2">
      <c r="A169" s="45"/>
      <c r="B169" s="13"/>
      <c r="C169" s="47"/>
      <c r="D169" s="47"/>
      <c r="E169" s="47"/>
      <c r="F169" s="14" t="s">
        <v>54</v>
      </c>
      <c r="G169" s="14" t="s">
        <v>2</v>
      </c>
      <c r="H169" s="32" t="s">
        <v>7</v>
      </c>
      <c r="I169" s="72">
        <v>11</v>
      </c>
      <c r="J169" s="43">
        <v>2</v>
      </c>
      <c r="K169" s="33">
        <v>139.94999999999999</v>
      </c>
      <c r="L169" s="34">
        <f t="shared" si="36"/>
        <v>97.964999999999989</v>
      </c>
      <c r="M169" s="109"/>
      <c r="N169" s="34">
        <f t="shared" si="37"/>
        <v>111.96</v>
      </c>
      <c r="O169" s="115"/>
    </row>
    <row r="170" spans="1:15" s="29" customFormat="1" ht="12.75" x14ac:dyDescent="0.2">
      <c r="A170" s="45"/>
      <c r="B170" s="13"/>
      <c r="C170" s="47"/>
      <c r="D170" s="47"/>
      <c r="E170" s="47"/>
      <c r="F170" s="14" t="s">
        <v>54</v>
      </c>
      <c r="G170" s="14" t="s">
        <v>2</v>
      </c>
      <c r="H170" s="32" t="s">
        <v>7</v>
      </c>
      <c r="I170" s="72">
        <v>11.5</v>
      </c>
      <c r="J170" s="43">
        <v>4</v>
      </c>
      <c r="K170" s="33">
        <v>139.94999999999999</v>
      </c>
      <c r="L170" s="34">
        <f t="shared" si="36"/>
        <v>97.964999999999989</v>
      </c>
      <c r="M170" s="109"/>
      <c r="N170" s="34">
        <f t="shared" si="37"/>
        <v>111.96</v>
      </c>
      <c r="O170" s="115"/>
    </row>
    <row r="171" spans="1:15" s="29" customFormat="1" ht="12.75" x14ac:dyDescent="0.2">
      <c r="A171" s="45"/>
      <c r="B171" s="13"/>
      <c r="C171" s="47"/>
      <c r="D171" s="47"/>
      <c r="E171" s="47"/>
      <c r="F171" s="14" t="s">
        <v>54</v>
      </c>
      <c r="G171" s="14" t="s">
        <v>2</v>
      </c>
      <c r="H171" s="32" t="s">
        <v>7</v>
      </c>
      <c r="I171" s="72">
        <v>12</v>
      </c>
      <c r="J171" s="43">
        <v>2</v>
      </c>
      <c r="K171" s="33">
        <v>139.94999999999999</v>
      </c>
      <c r="L171" s="34">
        <f t="shared" si="36"/>
        <v>97.964999999999989</v>
      </c>
      <c r="M171" s="109"/>
      <c r="N171" s="34">
        <f t="shared" si="37"/>
        <v>111.96</v>
      </c>
      <c r="O171" s="115"/>
    </row>
    <row r="172" spans="1:15" s="29" customFormat="1" ht="13.5" thickBot="1" x14ac:dyDescent="0.25">
      <c r="A172" s="46"/>
      <c r="B172" s="15"/>
      <c r="C172" s="82"/>
      <c r="D172" s="82"/>
      <c r="E172" s="82"/>
      <c r="F172" s="83" t="s">
        <v>54</v>
      </c>
      <c r="G172" s="83" t="s">
        <v>2</v>
      </c>
      <c r="H172" s="38" t="s">
        <v>7</v>
      </c>
      <c r="I172" s="73">
        <v>12.5</v>
      </c>
      <c r="J172" s="44">
        <v>2</v>
      </c>
      <c r="K172" s="39">
        <v>139.94999999999999</v>
      </c>
      <c r="L172" s="40">
        <f t="shared" si="36"/>
        <v>97.964999999999989</v>
      </c>
      <c r="M172" s="110"/>
      <c r="N172" s="40">
        <f t="shared" si="37"/>
        <v>111.96</v>
      </c>
      <c r="O172" s="116"/>
    </row>
    <row r="173" spans="1:15" s="29" customFormat="1" ht="37.9" customHeight="1" x14ac:dyDescent="0.2">
      <c r="C173" s="47" t="str">
        <f t="shared" si="33"/>
        <v>DM3077</v>
      </c>
      <c r="D173" s="47" t="str">
        <f t="shared" si="34"/>
        <v>100</v>
      </c>
      <c r="E173" s="47" t="str">
        <f t="shared" si="35"/>
        <v>100/5</v>
      </c>
      <c r="F173" s="24" t="s">
        <v>53</v>
      </c>
      <c r="G173" s="25" t="s">
        <v>2</v>
      </c>
      <c r="H173" s="41" t="s">
        <v>7</v>
      </c>
      <c r="I173" s="74">
        <v>5</v>
      </c>
      <c r="J173" s="26">
        <v>1</v>
      </c>
      <c r="K173" s="25">
        <v>149.94999999999999</v>
      </c>
      <c r="L173" s="27">
        <f>K173*0.55</f>
        <v>82.472499999999997</v>
      </c>
      <c r="M173" s="109">
        <v>0.45</v>
      </c>
      <c r="N173" s="27">
        <f>K173*0.65</f>
        <v>97.467500000000001</v>
      </c>
      <c r="O173" s="115">
        <v>0.35</v>
      </c>
    </row>
    <row r="174" spans="1:15" s="29" customFormat="1" ht="12.75" x14ac:dyDescent="0.2">
      <c r="A174" s="45"/>
      <c r="B174" s="13"/>
      <c r="C174" s="47"/>
      <c r="D174" s="47"/>
      <c r="E174" s="47"/>
      <c r="F174" s="14" t="s">
        <v>53</v>
      </c>
      <c r="G174" s="14" t="s">
        <v>2</v>
      </c>
      <c r="H174" s="32" t="s">
        <v>7</v>
      </c>
      <c r="I174" s="72">
        <v>5.5</v>
      </c>
      <c r="J174" s="43">
        <v>3</v>
      </c>
      <c r="K174" s="33">
        <v>149.94999999999999</v>
      </c>
      <c r="L174" s="34">
        <f t="shared" ref="L174:L187" si="38">K174*0.55</f>
        <v>82.472499999999997</v>
      </c>
      <c r="M174" s="109"/>
      <c r="N174" s="34">
        <f t="shared" ref="N174:N187" si="39">K174*0.65</f>
        <v>97.467500000000001</v>
      </c>
      <c r="O174" s="115"/>
    </row>
    <row r="175" spans="1:15" s="29" customFormat="1" ht="12.75" x14ac:dyDescent="0.2">
      <c r="A175" s="45"/>
      <c r="B175" s="13"/>
      <c r="C175" s="47"/>
      <c r="D175" s="47"/>
      <c r="E175" s="47"/>
      <c r="F175" s="14" t="s">
        <v>53</v>
      </c>
      <c r="G175" s="14" t="s">
        <v>2</v>
      </c>
      <c r="H175" s="32" t="s">
        <v>7</v>
      </c>
      <c r="I175" s="72">
        <v>6</v>
      </c>
      <c r="J175" s="43">
        <v>2</v>
      </c>
      <c r="K175" s="33">
        <v>149.94999999999999</v>
      </c>
      <c r="L175" s="34">
        <f t="shared" si="38"/>
        <v>82.472499999999997</v>
      </c>
      <c r="M175" s="109"/>
      <c r="N175" s="34">
        <f t="shared" si="39"/>
        <v>97.467500000000001</v>
      </c>
      <c r="O175" s="115"/>
    </row>
    <row r="176" spans="1:15" s="29" customFormat="1" ht="12.75" x14ac:dyDescent="0.2">
      <c r="A176" s="45"/>
      <c r="B176" s="13"/>
      <c r="C176" s="47"/>
      <c r="D176" s="47"/>
      <c r="E176" s="47"/>
      <c r="F176" s="14" t="s">
        <v>53</v>
      </c>
      <c r="G176" s="14" t="s">
        <v>2</v>
      </c>
      <c r="H176" s="32" t="s">
        <v>7</v>
      </c>
      <c r="I176" s="72">
        <v>6.5</v>
      </c>
      <c r="J176" s="43">
        <v>2</v>
      </c>
      <c r="K176" s="33">
        <v>149.94999999999999</v>
      </c>
      <c r="L176" s="34">
        <f t="shared" si="38"/>
        <v>82.472499999999997</v>
      </c>
      <c r="M176" s="109"/>
      <c r="N176" s="34">
        <f t="shared" si="39"/>
        <v>97.467500000000001</v>
      </c>
      <c r="O176" s="115"/>
    </row>
    <row r="177" spans="1:15" s="29" customFormat="1" ht="12.75" x14ac:dyDescent="0.2">
      <c r="A177" s="45"/>
      <c r="B177" s="13"/>
      <c r="C177" s="47"/>
      <c r="D177" s="47"/>
      <c r="E177" s="47"/>
      <c r="F177" s="14" t="s">
        <v>53</v>
      </c>
      <c r="G177" s="14" t="s">
        <v>2</v>
      </c>
      <c r="H177" s="32" t="s">
        <v>7</v>
      </c>
      <c r="I177" s="72">
        <v>7</v>
      </c>
      <c r="J177" s="43">
        <v>5</v>
      </c>
      <c r="K177" s="33">
        <v>149.94999999999999</v>
      </c>
      <c r="L177" s="34">
        <f t="shared" si="38"/>
        <v>82.472499999999997</v>
      </c>
      <c r="M177" s="109"/>
      <c r="N177" s="34">
        <f t="shared" si="39"/>
        <v>97.467500000000001</v>
      </c>
      <c r="O177" s="115"/>
    </row>
    <row r="178" spans="1:15" s="29" customFormat="1" ht="12.75" x14ac:dyDescent="0.2">
      <c r="A178" s="45"/>
      <c r="B178" s="13"/>
      <c r="C178" s="47"/>
      <c r="D178" s="47"/>
      <c r="E178" s="47"/>
      <c r="F178" s="14" t="s">
        <v>53</v>
      </c>
      <c r="G178" s="14" t="s">
        <v>2</v>
      </c>
      <c r="H178" s="32" t="s">
        <v>7</v>
      </c>
      <c r="I178" s="72">
        <v>7.5</v>
      </c>
      <c r="J178" s="43">
        <v>3</v>
      </c>
      <c r="K178" s="33">
        <v>149.94999999999999</v>
      </c>
      <c r="L178" s="34">
        <f t="shared" si="38"/>
        <v>82.472499999999997</v>
      </c>
      <c r="M178" s="109"/>
      <c r="N178" s="34">
        <f t="shared" si="39"/>
        <v>97.467500000000001</v>
      </c>
      <c r="O178" s="115"/>
    </row>
    <row r="179" spans="1:15" s="29" customFormat="1" ht="12.75" x14ac:dyDescent="0.2">
      <c r="A179" s="45"/>
      <c r="B179" s="13"/>
      <c r="C179" s="47"/>
      <c r="D179" s="47"/>
      <c r="E179" s="47"/>
      <c r="F179" s="14" t="s">
        <v>53</v>
      </c>
      <c r="G179" s="14" t="s">
        <v>2</v>
      </c>
      <c r="H179" s="32" t="s">
        <v>7</v>
      </c>
      <c r="I179" s="72">
        <v>8</v>
      </c>
      <c r="J179" s="43">
        <v>2</v>
      </c>
      <c r="K179" s="33">
        <v>149.94999999999999</v>
      </c>
      <c r="L179" s="34">
        <f t="shared" si="38"/>
        <v>82.472499999999997</v>
      </c>
      <c r="M179" s="109"/>
      <c r="N179" s="34">
        <f t="shared" si="39"/>
        <v>97.467500000000001</v>
      </c>
      <c r="O179" s="115"/>
    </row>
    <row r="180" spans="1:15" s="29" customFormat="1" ht="12.75" x14ac:dyDescent="0.2">
      <c r="A180" s="45"/>
      <c r="B180" s="13"/>
      <c r="C180" s="47"/>
      <c r="D180" s="47"/>
      <c r="E180" s="47"/>
      <c r="F180" s="14" t="s">
        <v>53</v>
      </c>
      <c r="G180" s="14" t="s">
        <v>2</v>
      </c>
      <c r="H180" s="32" t="s">
        <v>7</v>
      </c>
      <c r="I180" s="72">
        <v>8.5</v>
      </c>
      <c r="J180" s="43">
        <v>1</v>
      </c>
      <c r="K180" s="33">
        <v>149.94999999999999</v>
      </c>
      <c r="L180" s="34">
        <f t="shared" si="38"/>
        <v>82.472499999999997</v>
      </c>
      <c r="M180" s="109"/>
      <c r="N180" s="34">
        <f t="shared" si="39"/>
        <v>97.467500000000001</v>
      </c>
      <c r="O180" s="115"/>
    </row>
    <row r="181" spans="1:15" s="29" customFormat="1" ht="12.75" x14ac:dyDescent="0.2">
      <c r="A181" s="45"/>
      <c r="B181" s="13"/>
      <c r="C181" s="47"/>
      <c r="D181" s="47"/>
      <c r="E181" s="47"/>
      <c r="F181" s="14" t="s">
        <v>53</v>
      </c>
      <c r="G181" s="14" t="s">
        <v>2</v>
      </c>
      <c r="H181" s="32" t="s">
        <v>7</v>
      </c>
      <c r="I181" s="72">
        <v>9</v>
      </c>
      <c r="J181" s="43">
        <v>4</v>
      </c>
      <c r="K181" s="33">
        <v>149.94999999999999</v>
      </c>
      <c r="L181" s="34">
        <f t="shared" si="38"/>
        <v>82.472499999999997</v>
      </c>
      <c r="M181" s="109"/>
      <c r="N181" s="34">
        <f t="shared" si="39"/>
        <v>97.467500000000001</v>
      </c>
      <c r="O181" s="115"/>
    </row>
    <row r="182" spans="1:15" s="29" customFormat="1" ht="12.75" x14ac:dyDescent="0.2">
      <c r="A182" s="45"/>
      <c r="B182" s="13"/>
      <c r="C182" s="47"/>
      <c r="D182" s="47"/>
      <c r="E182" s="47"/>
      <c r="F182" s="14" t="s">
        <v>53</v>
      </c>
      <c r="G182" s="14" t="s">
        <v>2</v>
      </c>
      <c r="H182" s="32" t="s">
        <v>7</v>
      </c>
      <c r="I182" s="72">
        <v>9.5</v>
      </c>
      <c r="J182" s="43">
        <v>3</v>
      </c>
      <c r="K182" s="33">
        <v>149.94999999999999</v>
      </c>
      <c r="L182" s="34">
        <f t="shared" si="38"/>
        <v>82.472499999999997</v>
      </c>
      <c r="M182" s="109"/>
      <c r="N182" s="34">
        <f t="shared" si="39"/>
        <v>97.467500000000001</v>
      </c>
      <c r="O182" s="115"/>
    </row>
    <row r="183" spans="1:15" s="29" customFormat="1" ht="12.75" x14ac:dyDescent="0.2">
      <c r="A183" s="45"/>
      <c r="B183" s="13"/>
      <c r="C183" s="47"/>
      <c r="D183" s="47"/>
      <c r="E183" s="47"/>
      <c r="F183" s="14" t="s">
        <v>53</v>
      </c>
      <c r="G183" s="14" t="s">
        <v>2</v>
      </c>
      <c r="H183" s="32" t="s">
        <v>7</v>
      </c>
      <c r="I183" s="72">
        <v>10</v>
      </c>
      <c r="J183" s="43">
        <v>5</v>
      </c>
      <c r="K183" s="33">
        <v>149.94999999999999</v>
      </c>
      <c r="L183" s="34">
        <f t="shared" si="38"/>
        <v>82.472499999999997</v>
      </c>
      <c r="M183" s="109"/>
      <c r="N183" s="34">
        <f t="shared" si="39"/>
        <v>97.467500000000001</v>
      </c>
      <c r="O183" s="115"/>
    </row>
    <row r="184" spans="1:15" s="29" customFormat="1" ht="12.75" x14ac:dyDescent="0.2">
      <c r="A184" s="45"/>
      <c r="B184" s="13"/>
      <c r="C184" s="47"/>
      <c r="D184" s="47"/>
      <c r="E184" s="47"/>
      <c r="F184" s="14" t="s">
        <v>53</v>
      </c>
      <c r="G184" s="14" t="s">
        <v>2</v>
      </c>
      <c r="H184" s="32" t="s">
        <v>7</v>
      </c>
      <c r="I184" s="72">
        <v>10.5</v>
      </c>
      <c r="J184" s="43">
        <v>4</v>
      </c>
      <c r="K184" s="33">
        <v>149.94999999999999</v>
      </c>
      <c r="L184" s="34">
        <f t="shared" si="38"/>
        <v>82.472499999999997</v>
      </c>
      <c r="M184" s="109"/>
      <c r="N184" s="34">
        <f t="shared" si="39"/>
        <v>97.467500000000001</v>
      </c>
      <c r="O184" s="115"/>
    </row>
    <row r="185" spans="1:15" s="29" customFormat="1" ht="12.75" x14ac:dyDescent="0.2">
      <c r="A185" s="45"/>
      <c r="B185" s="13"/>
      <c r="C185" s="47"/>
      <c r="D185" s="47"/>
      <c r="E185" s="47"/>
      <c r="F185" s="14" t="s">
        <v>53</v>
      </c>
      <c r="G185" s="14" t="s">
        <v>2</v>
      </c>
      <c r="H185" s="32" t="s">
        <v>7</v>
      </c>
      <c r="I185" s="72">
        <v>11</v>
      </c>
      <c r="J185" s="43">
        <v>3</v>
      </c>
      <c r="K185" s="33">
        <v>149.94999999999999</v>
      </c>
      <c r="L185" s="34">
        <f t="shared" si="38"/>
        <v>82.472499999999997</v>
      </c>
      <c r="M185" s="109"/>
      <c r="N185" s="34">
        <f t="shared" si="39"/>
        <v>97.467500000000001</v>
      </c>
      <c r="O185" s="115"/>
    </row>
    <row r="186" spans="1:15" s="29" customFormat="1" ht="12.75" x14ac:dyDescent="0.2">
      <c r="A186" s="45"/>
      <c r="B186" s="13"/>
      <c r="C186" s="47"/>
      <c r="D186" s="47"/>
      <c r="E186" s="47"/>
      <c r="F186" s="14" t="s">
        <v>53</v>
      </c>
      <c r="G186" s="14" t="s">
        <v>2</v>
      </c>
      <c r="H186" s="32" t="s">
        <v>7</v>
      </c>
      <c r="I186" s="72">
        <v>12</v>
      </c>
      <c r="J186" s="43">
        <v>2</v>
      </c>
      <c r="K186" s="33">
        <v>149.94999999999999</v>
      </c>
      <c r="L186" s="34">
        <f t="shared" si="38"/>
        <v>82.472499999999997</v>
      </c>
      <c r="M186" s="109"/>
      <c r="N186" s="34">
        <f t="shared" si="39"/>
        <v>97.467500000000001</v>
      </c>
      <c r="O186" s="115"/>
    </row>
    <row r="187" spans="1:15" s="29" customFormat="1" ht="13.5" thickBot="1" x14ac:dyDescent="0.25">
      <c r="A187" s="46"/>
      <c r="B187" s="15"/>
      <c r="C187" s="82"/>
      <c r="D187" s="82"/>
      <c r="E187" s="82"/>
      <c r="F187" s="83" t="s">
        <v>53</v>
      </c>
      <c r="G187" s="83" t="s">
        <v>2</v>
      </c>
      <c r="H187" s="38" t="s">
        <v>7</v>
      </c>
      <c r="I187" s="73">
        <v>12.5</v>
      </c>
      <c r="J187" s="44">
        <v>3</v>
      </c>
      <c r="K187" s="39">
        <v>149.94999999999999</v>
      </c>
      <c r="L187" s="40">
        <f t="shared" si="38"/>
        <v>82.472499999999997</v>
      </c>
      <c r="M187" s="110"/>
      <c r="N187" s="40">
        <f t="shared" si="39"/>
        <v>97.467500000000001</v>
      </c>
      <c r="O187" s="116"/>
    </row>
    <row r="188" spans="1:15" s="29" customFormat="1" ht="37.9" customHeight="1" x14ac:dyDescent="0.2">
      <c r="B188" s="29" t="s">
        <v>29</v>
      </c>
      <c r="C188" s="23" t="str">
        <f t="shared" si="24"/>
        <v>806561</v>
      </c>
      <c r="D188" s="23" t="str">
        <f t="shared" si="25"/>
        <v>002</v>
      </c>
      <c r="E188" s="23" t="str">
        <f t="shared" si="26"/>
        <v>002/6</v>
      </c>
      <c r="F188" s="24" t="s">
        <v>26</v>
      </c>
      <c r="G188" s="25" t="s">
        <v>2</v>
      </c>
      <c r="H188" s="41" t="s">
        <v>7</v>
      </c>
      <c r="I188" s="74">
        <v>6</v>
      </c>
      <c r="J188" s="26">
        <v>3</v>
      </c>
      <c r="K188" s="25">
        <v>139.94999999999999</v>
      </c>
      <c r="L188" s="27">
        <v>60</v>
      </c>
      <c r="M188" s="113" t="s">
        <v>63</v>
      </c>
      <c r="N188" s="27">
        <v>60</v>
      </c>
      <c r="O188" s="115" t="s">
        <v>63</v>
      </c>
    </row>
    <row r="189" spans="1:15" s="29" customFormat="1" ht="12.75" x14ac:dyDescent="0.2">
      <c r="A189" s="45"/>
      <c r="B189" s="13" t="s">
        <v>30</v>
      </c>
      <c r="C189" s="47" t="str">
        <f t="shared" si="24"/>
        <v>806561</v>
      </c>
      <c r="D189" s="47" t="str">
        <f t="shared" si="25"/>
        <v>002</v>
      </c>
      <c r="E189" s="47" t="str">
        <f t="shared" si="26"/>
        <v>002/9</v>
      </c>
      <c r="F189" s="14" t="s">
        <v>26</v>
      </c>
      <c r="G189" s="14" t="s">
        <v>2</v>
      </c>
      <c r="H189" s="32" t="s">
        <v>7</v>
      </c>
      <c r="I189" s="72">
        <v>9</v>
      </c>
      <c r="J189" s="43">
        <v>1</v>
      </c>
      <c r="K189" s="33">
        <v>139.94999999999999</v>
      </c>
      <c r="L189" s="34">
        <v>60</v>
      </c>
      <c r="M189" s="113"/>
      <c r="N189" s="34">
        <v>60</v>
      </c>
      <c r="O189" s="115"/>
    </row>
    <row r="190" spans="1:15" s="29" customFormat="1" ht="13.5" thickBot="1" x14ac:dyDescent="0.25">
      <c r="A190" s="46"/>
      <c r="B190" s="15" t="s">
        <v>32</v>
      </c>
      <c r="C190" s="82" t="str">
        <f t="shared" ref="C190" si="40">MID(F190,1,6)</f>
        <v>806561</v>
      </c>
      <c r="D190" s="82" t="str">
        <f t="shared" ref="D190" si="41">MID(F190,8,13)</f>
        <v>002</v>
      </c>
      <c r="E190" s="82" t="str">
        <f t="shared" si="26"/>
        <v>002/10,5</v>
      </c>
      <c r="F190" s="83" t="s">
        <v>26</v>
      </c>
      <c r="G190" s="83" t="s">
        <v>2</v>
      </c>
      <c r="H190" s="38" t="s">
        <v>7</v>
      </c>
      <c r="I190" s="73">
        <v>10.5</v>
      </c>
      <c r="J190" s="44">
        <v>2</v>
      </c>
      <c r="K190" s="39">
        <v>139.94999999999999</v>
      </c>
      <c r="L190" s="40">
        <v>60</v>
      </c>
      <c r="M190" s="114"/>
      <c r="N190" s="40">
        <v>60</v>
      </c>
      <c r="O190" s="116"/>
    </row>
    <row r="191" spans="1:15" s="29" customFormat="1" ht="32.450000000000003" customHeight="1" x14ac:dyDescent="0.2">
      <c r="A191" s="51"/>
      <c r="B191" s="23"/>
      <c r="F191" s="24" t="s">
        <v>78</v>
      </c>
      <c r="G191" s="25" t="s">
        <v>0</v>
      </c>
      <c r="H191" s="41" t="s">
        <v>4</v>
      </c>
      <c r="I191" s="74">
        <v>9</v>
      </c>
      <c r="J191" s="26">
        <v>2</v>
      </c>
      <c r="K191" s="25">
        <v>129.94999999999999</v>
      </c>
      <c r="L191" s="27">
        <f t="shared" si="29"/>
        <v>90.964999999999989</v>
      </c>
      <c r="M191" s="109">
        <v>0.3</v>
      </c>
      <c r="N191" s="27">
        <f t="shared" si="30"/>
        <v>103.96</v>
      </c>
      <c r="O191" s="115">
        <v>0.2</v>
      </c>
    </row>
    <row r="192" spans="1:15" s="29" customFormat="1" ht="12.75" x14ac:dyDescent="0.2">
      <c r="A192" s="45"/>
      <c r="B192" s="13"/>
      <c r="C192" s="47"/>
      <c r="D192" s="47"/>
      <c r="E192" s="47"/>
      <c r="F192" s="14" t="s">
        <v>78</v>
      </c>
      <c r="G192" s="14" t="s">
        <v>0</v>
      </c>
      <c r="H192" s="32" t="s">
        <v>4</v>
      </c>
      <c r="I192" s="72">
        <v>9.5</v>
      </c>
      <c r="J192" s="43">
        <v>2</v>
      </c>
      <c r="K192" s="31">
        <v>129.94999999999999</v>
      </c>
      <c r="L192" s="34">
        <f t="shared" si="29"/>
        <v>90.964999999999989</v>
      </c>
      <c r="M192" s="109"/>
      <c r="N192" s="34">
        <f t="shared" si="30"/>
        <v>103.96</v>
      </c>
      <c r="O192" s="115"/>
    </row>
    <row r="193" spans="1:15" s="29" customFormat="1" ht="12.75" x14ac:dyDescent="0.2">
      <c r="A193" s="45"/>
      <c r="B193" s="13"/>
      <c r="C193" s="47"/>
      <c r="D193" s="47"/>
      <c r="E193" s="47"/>
      <c r="F193" s="14" t="s">
        <v>78</v>
      </c>
      <c r="G193" s="14" t="s">
        <v>0</v>
      </c>
      <c r="H193" s="32" t="s">
        <v>4</v>
      </c>
      <c r="I193" s="72">
        <v>10</v>
      </c>
      <c r="J193" s="43">
        <v>2</v>
      </c>
      <c r="K193" s="31">
        <v>129.94999999999999</v>
      </c>
      <c r="L193" s="34">
        <f t="shared" si="29"/>
        <v>90.964999999999989</v>
      </c>
      <c r="M193" s="109"/>
      <c r="N193" s="34">
        <f t="shared" si="30"/>
        <v>103.96</v>
      </c>
      <c r="O193" s="115"/>
    </row>
    <row r="194" spans="1:15" s="29" customFormat="1" ht="13.5" thickBot="1" x14ac:dyDescent="0.25">
      <c r="A194" s="46"/>
      <c r="B194" s="15"/>
      <c r="C194" s="82"/>
      <c r="D194" s="82"/>
      <c r="E194" s="82"/>
      <c r="F194" s="83" t="s">
        <v>78</v>
      </c>
      <c r="G194" s="83" t="s">
        <v>0</v>
      </c>
      <c r="H194" s="38" t="s">
        <v>4</v>
      </c>
      <c r="I194" s="73">
        <v>11</v>
      </c>
      <c r="J194" s="44">
        <v>1</v>
      </c>
      <c r="K194" s="37">
        <v>129.94999999999999</v>
      </c>
      <c r="L194" s="40">
        <f t="shared" ref="L194:L201" si="42">K194*0.7</f>
        <v>90.964999999999989</v>
      </c>
      <c r="M194" s="110"/>
      <c r="N194" s="40">
        <f t="shared" ref="N194:N201" si="43">K194*0.8</f>
        <v>103.96</v>
      </c>
      <c r="O194" s="116"/>
    </row>
    <row r="195" spans="1:15" s="29" customFormat="1" ht="32.450000000000003" customHeight="1" x14ac:dyDescent="0.2">
      <c r="A195" s="51"/>
      <c r="B195" s="23"/>
      <c r="F195" s="24" t="s">
        <v>60</v>
      </c>
      <c r="G195" s="25" t="s">
        <v>0</v>
      </c>
      <c r="H195" s="41" t="s">
        <v>4</v>
      </c>
      <c r="I195" s="74">
        <v>6.5</v>
      </c>
      <c r="J195" s="26">
        <v>1</v>
      </c>
      <c r="K195" s="25">
        <v>119.95</v>
      </c>
      <c r="L195" s="27">
        <f t="shared" si="42"/>
        <v>83.965000000000003</v>
      </c>
      <c r="M195" s="109">
        <v>0.3</v>
      </c>
      <c r="N195" s="27">
        <f t="shared" si="43"/>
        <v>95.960000000000008</v>
      </c>
      <c r="O195" s="115">
        <v>0.2</v>
      </c>
    </row>
    <row r="196" spans="1:15" s="29" customFormat="1" ht="12.75" x14ac:dyDescent="0.2">
      <c r="A196" s="45"/>
      <c r="B196" s="13"/>
      <c r="C196" s="47"/>
      <c r="D196" s="47"/>
      <c r="E196" s="47"/>
      <c r="F196" s="14" t="s">
        <v>60</v>
      </c>
      <c r="G196" s="14" t="s">
        <v>0</v>
      </c>
      <c r="H196" s="32" t="s">
        <v>4</v>
      </c>
      <c r="I196" s="72">
        <v>7</v>
      </c>
      <c r="J196" s="43">
        <v>1</v>
      </c>
      <c r="K196" s="33">
        <v>119.95</v>
      </c>
      <c r="L196" s="34">
        <f t="shared" si="42"/>
        <v>83.965000000000003</v>
      </c>
      <c r="M196" s="109"/>
      <c r="N196" s="34">
        <f t="shared" si="43"/>
        <v>95.960000000000008</v>
      </c>
      <c r="O196" s="115"/>
    </row>
    <row r="197" spans="1:15" s="29" customFormat="1" ht="12.75" x14ac:dyDescent="0.2">
      <c r="A197" s="45"/>
      <c r="B197" s="13"/>
      <c r="C197" s="47"/>
      <c r="D197" s="47"/>
      <c r="E197" s="47"/>
      <c r="F197" s="14" t="s">
        <v>60</v>
      </c>
      <c r="G197" s="14" t="s">
        <v>0</v>
      </c>
      <c r="H197" s="32" t="s">
        <v>4</v>
      </c>
      <c r="I197" s="72">
        <v>9</v>
      </c>
      <c r="J197" s="43">
        <v>4</v>
      </c>
      <c r="K197" s="33">
        <v>119.95</v>
      </c>
      <c r="L197" s="34">
        <f t="shared" si="42"/>
        <v>83.965000000000003</v>
      </c>
      <c r="M197" s="109"/>
      <c r="N197" s="34">
        <f t="shared" si="43"/>
        <v>95.960000000000008</v>
      </c>
      <c r="O197" s="115"/>
    </row>
    <row r="198" spans="1:15" s="29" customFormat="1" ht="12.75" x14ac:dyDescent="0.2">
      <c r="A198" s="45"/>
      <c r="B198" s="13"/>
      <c r="C198" s="47"/>
      <c r="D198" s="47"/>
      <c r="E198" s="47"/>
      <c r="F198" s="14" t="s">
        <v>60</v>
      </c>
      <c r="G198" s="14" t="s">
        <v>0</v>
      </c>
      <c r="H198" s="32" t="s">
        <v>4</v>
      </c>
      <c r="I198" s="72">
        <v>9.5</v>
      </c>
      <c r="J198" s="43">
        <v>2</v>
      </c>
      <c r="K198" s="33">
        <v>119.95</v>
      </c>
      <c r="L198" s="34">
        <f t="shared" si="42"/>
        <v>83.965000000000003</v>
      </c>
      <c r="M198" s="109"/>
      <c r="N198" s="34">
        <f t="shared" si="43"/>
        <v>95.960000000000008</v>
      </c>
      <c r="O198" s="115"/>
    </row>
    <row r="199" spans="1:15" s="29" customFormat="1" ht="12.75" x14ac:dyDescent="0.2">
      <c r="A199" s="45"/>
      <c r="B199" s="13"/>
      <c r="C199" s="47"/>
      <c r="D199" s="47"/>
      <c r="E199" s="47"/>
      <c r="F199" s="14" t="s">
        <v>60</v>
      </c>
      <c r="G199" s="14" t="s">
        <v>0</v>
      </c>
      <c r="H199" s="32" t="s">
        <v>4</v>
      </c>
      <c r="I199" s="72">
        <v>10</v>
      </c>
      <c r="J199" s="43">
        <v>1</v>
      </c>
      <c r="K199" s="33">
        <v>119.95</v>
      </c>
      <c r="L199" s="34">
        <f t="shared" si="42"/>
        <v>83.965000000000003</v>
      </c>
      <c r="M199" s="109"/>
      <c r="N199" s="34">
        <f t="shared" si="43"/>
        <v>95.960000000000008</v>
      </c>
      <c r="O199" s="115"/>
    </row>
    <row r="200" spans="1:15" s="29" customFormat="1" ht="13.5" thickBot="1" x14ac:dyDescent="0.25">
      <c r="A200" s="46"/>
      <c r="B200" s="15"/>
      <c r="C200" s="82"/>
      <c r="D200" s="82"/>
      <c r="E200" s="82"/>
      <c r="F200" s="83" t="s">
        <v>60</v>
      </c>
      <c r="G200" s="83" t="s">
        <v>0</v>
      </c>
      <c r="H200" s="38" t="s">
        <v>4</v>
      </c>
      <c r="I200" s="73">
        <v>11</v>
      </c>
      <c r="J200" s="44">
        <v>1</v>
      </c>
      <c r="K200" s="39">
        <v>119.95</v>
      </c>
      <c r="L200" s="40">
        <f t="shared" si="42"/>
        <v>83.965000000000003</v>
      </c>
      <c r="M200" s="110"/>
      <c r="N200" s="40">
        <f t="shared" si="43"/>
        <v>95.960000000000008</v>
      </c>
      <c r="O200" s="116"/>
    </row>
    <row r="201" spans="1:15" s="29" customFormat="1" ht="39" customHeight="1" thickBot="1" x14ac:dyDescent="0.25">
      <c r="A201" s="35"/>
      <c r="B201" s="35" t="s">
        <v>31</v>
      </c>
      <c r="C201" s="35" t="str">
        <f t="shared" si="24"/>
        <v>685135</v>
      </c>
      <c r="D201" s="35" t="str">
        <f t="shared" si="25"/>
        <v>700</v>
      </c>
      <c r="E201" s="35" t="str">
        <f t="shared" si="26"/>
        <v>700/8,5</v>
      </c>
      <c r="F201" s="62" t="s">
        <v>72</v>
      </c>
      <c r="G201" s="61" t="s">
        <v>20</v>
      </c>
      <c r="H201" s="49" t="s">
        <v>4</v>
      </c>
      <c r="I201" s="106">
        <v>8.5</v>
      </c>
      <c r="J201" s="63">
        <v>1</v>
      </c>
      <c r="K201" s="61">
        <v>109.95</v>
      </c>
      <c r="L201" s="60">
        <f t="shared" si="42"/>
        <v>76.965000000000003</v>
      </c>
      <c r="M201" s="78">
        <v>0.3</v>
      </c>
      <c r="N201" s="60">
        <f t="shared" si="43"/>
        <v>87.960000000000008</v>
      </c>
      <c r="O201" s="107">
        <v>0.2</v>
      </c>
    </row>
    <row r="202" spans="1:15" s="29" customFormat="1" ht="32.450000000000003" customHeight="1" x14ac:dyDescent="0.2">
      <c r="A202" s="51"/>
      <c r="B202" s="23"/>
      <c r="F202" s="24" t="s">
        <v>59</v>
      </c>
      <c r="G202" s="25" t="s">
        <v>58</v>
      </c>
      <c r="H202" s="41" t="s">
        <v>4</v>
      </c>
      <c r="I202" s="74">
        <v>9</v>
      </c>
      <c r="J202" s="26">
        <v>2</v>
      </c>
      <c r="K202" s="25">
        <v>79.95</v>
      </c>
      <c r="L202" s="27">
        <f>K202*0.8</f>
        <v>63.960000000000008</v>
      </c>
      <c r="M202" s="109">
        <v>0.2</v>
      </c>
      <c r="N202" s="27">
        <f>K202*0.9</f>
        <v>71.954999999999998</v>
      </c>
      <c r="O202" s="115">
        <v>0.1</v>
      </c>
    </row>
    <row r="203" spans="1:15" s="29" customFormat="1" ht="12.75" x14ac:dyDescent="0.2">
      <c r="A203" s="45"/>
      <c r="B203" s="13"/>
      <c r="C203" s="47"/>
      <c r="D203" s="47"/>
      <c r="E203" s="47"/>
      <c r="F203" s="14" t="s">
        <v>59</v>
      </c>
      <c r="G203" s="14" t="s">
        <v>58</v>
      </c>
      <c r="H203" s="32" t="s">
        <v>4</v>
      </c>
      <c r="I203" s="72">
        <v>9.5</v>
      </c>
      <c r="J203" s="43">
        <v>1</v>
      </c>
      <c r="K203" s="33">
        <v>79.95</v>
      </c>
      <c r="L203" s="34">
        <f t="shared" ref="L203:L204" si="44">K203*0.8</f>
        <v>63.960000000000008</v>
      </c>
      <c r="M203" s="109"/>
      <c r="N203" s="34">
        <f t="shared" ref="N203:N204" si="45">K203*0.9</f>
        <v>71.954999999999998</v>
      </c>
      <c r="O203" s="115"/>
    </row>
    <row r="204" spans="1:15" s="29" customFormat="1" ht="13.5" thickBot="1" x14ac:dyDescent="0.25">
      <c r="A204" s="46"/>
      <c r="B204" s="15"/>
      <c r="C204" s="82"/>
      <c r="D204" s="82"/>
      <c r="E204" s="82"/>
      <c r="F204" s="83" t="s">
        <v>59</v>
      </c>
      <c r="G204" s="83" t="s">
        <v>58</v>
      </c>
      <c r="H204" s="38" t="s">
        <v>4</v>
      </c>
      <c r="I204" s="73">
        <v>10</v>
      </c>
      <c r="J204" s="44">
        <v>1</v>
      </c>
      <c r="K204" s="39">
        <v>79.95</v>
      </c>
      <c r="L204" s="40">
        <f t="shared" si="44"/>
        <v>63.960000000000008</v>
      </c>
      <c r="M204" s="110"/>
      <c r="N204" s="40">
        <f t="shared" si="45"/>
        <v>71.954999999999998</v>
      </c>
      <c r="O204" s="116"/>
    </row>
    <row r="205" spans="1:15" s="29" customFormat="1" ht="12.75" x14ac:dyDescent="0.2">
      <c r="I205" s="75"/>
      <c r="J205" s="52"/>
      <c r="L205" s="54"/>
      <c r="M205" s="66"/>
      <c r="N205" s="54"/>
      <c r="O205" s="67"/>
    </row>
  </sheetData>
  <autoFilter ref="A1:O204" xr:uid="{00000000-0009-0000-0000-000000000000}"/>
  <mergeCells count="46">
    <mergeCell ref="M122:M127"/>
    <mergeCell ref="O122:O127"/>
    <mergeCell ref="M173:M187"/>
    <mergeCell ref="O173:O187"/>
    <mergeCell ref="M157:M172"/>
    <mergeCell ref="O157:O172"/>
    <mergeCell ref="M128:M131"/>
    <mergeCell ref="O128:O131"/>
    <mergeCell ref="M132:M143"/>
    <mergeCell ref="O132:O143"/>
    <mergeCell ref="M144:M155"/>
    <mergeCell ref="O144:O155"/>
    <mergeCell ref="O81:O85"/>
    <mergeCell ref="M81:M85"/>
    <mergeCell ref="M102:M107"/>
    <mergeCell ref="O102:O107"/>
    <mergeCell ref="M108:M121"/>
    <mergeCell ref="O108:O121"/>
    <mergeCell ref="M3:M13"/>
    <mergeCell ref="O3:O13"/>
    <mergeCell ref="M15:M24"/>
    <mergeCell ref="O15:O24"/>
    <mergeCell ref="O25:O27"/>
    <mergeCell ref="M25:M27"/>
    <mergeCell ref="M28:M42"/>
    <mergeCell ref="O28:O42"/>
    <mergeCell ref="M43:M49"/>
    <mergeCell ref="O43:O49"/>
    <mergeCell ref="M50:M58"/>
    <mergeCell ref="O50:O58"/>
    <mergeCell ref="M59:M65"/>
    <mergeCell ref="O59:O65"/>
    <mergeCell ref="M188:M190"/>
    <mergeCell ref="O188:O190"/>
    <mergeCell ref="M202:M204"/>
    <mergeCell ref="M195:M200"/>
    <mergeCell ref="O195:O200"/>
    <mergeCell ref="M191:M194"/>
    <mergeCell ref="O191:O194"/>
    <mergeCell ref="O202:O204"/>
    <mergeCell ref="M66:M80"/>
    <mergeCell ref="O66:O80"/>
    <mergeCell ref="M86:M97"/>
    <mergeCell ref="O86:O97"/>
    <mergeCell ref="M98:M101"/>
    <mergeCell ref="O98:O101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9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C28"/>
  <sheetViews>
    <sheetView workbookViewId="0">
      <selection activeCell="A3" sqref="A3:C28"/>
    </sheetView>
  </sheetViews>
  <sheetFormatPr defaultRowHeight="15" x14ac:dyDescent="0.25"/>
  <sheetData>
    <row r="3" spans="1:3" x14ac:dyDescent="0.25">
      <c r="A3" s="3" t="s">
        <v>15</v>
      </c>
      <c r="B3" s="3" t="s">
        <v>16</v>
      </c>
      <c r="C3" s="3" t="s">
        <v>17</v>
      </c>
    </row>
    <row r="4" spans="1:3" x14ac:dyDescent="0.25">
      <c r="A4" s="3">
        <v>1</v>
      </c>
      <c r="B4" s="4">
        <v>32</v>
      </c>
      <c r="C4" s="4">
        <v>20</v>
      </c>
    </row>
    <row r="5" spans="1:3" x14ac:dyDescent="0.25">
      <c r="A5" s="3">
        <v>1.5</v>
      </c>
      <c r="B5" s="4">
        <v>33</v>
      </c>
      <c r="C5" s="4">
        <v>20.5</v>
      </c>
    </row>
    <row r="6" spans="1:3" x14ac:dyDescent="0.25">
      <c r="A6" s="3">
        <v>2</v>
      </c>
      <c r="B6" s="4">
        <v>33.5</v>
      </c>
      <c r="C6" s="4">
        <v>21</v>
      </c>
    </row>
    <row r="7" spans="1:3" x14ac:dyDescent="0.25">
      <c r="A7" s="3">
        <v>2.5</v>
      </c>
      <c r="B7" s="4">
        <v>34</v>
      </c>
      <c r="C7" s="4">
        <v>21.5</v>
      </c>
    </row>
    <row r="8" spans="1:3" x14ac:dyDescent="0.25">
      <c r="A8" s="3">
        <v>3</v>
      </c>
      <c r="B8" s="4">
        <v>35</v>
      </c>
      <c r="C8" s="4">
        <v>22</v>
      </c>
    </row>
    <row r="9" spans="1:3" x14ac:dyDescent="0.25">
      <c r="A9" s="3">
        <v>3.5</v>
      </c>
      <c r="B9" s="4">
        <v>35.5</v>
      </c>
      <c r="C9" s="4">
        <v>22.5</v>
      </c>
    </row>
    <row r="10" spans="1:3" x14ac:dyDescent="0.25">
      <c r="A10" s="3">
        <v>4</v>
      </c>
      <c r="B10" s="4">
        <v>36</v>
      </c>
      <c r="C10" s="4">
        <v>23</v>
      </c>
    </row>
    <row r="11" spans="1:3" x14ac:dyDescent="0.25">
      <c r="A11" s="3">
        <v>4.5</v>
      </c>
      <c r="B11" s="4">
        <v>36.5</v>
      </c>
      <c r="C11" s="4">
        <v>23.5</v>
      </c>
    </row>
    <row r="12" spans="1:3" x14ac:dyDescent="0.25">
      <c r="A12" s="3">
        <v>5</v>
      </c>
      <c r="B12" s="4">
        <v>37.5</v>
      </c>
      <c r="C12" s="4">
        <v>23.5</v>
      </c>
    </row>
    <row r="13" spans="1:3" x14ac:dyDescent="0.25">
      <c r="A13" s="3">
        <v>5.5</v>
      </c>
      <c r="B13" s="4">
        <v>38</v>
      </c>
      <c r="C13" s="4">
        <v>24</v>
      </c>
    </row>
    <row r="14" spans="1:3" x14ac:dyDescent="0.25">
      <c r="A14" s="3">
        <v>6</v>
      </c>
      <c r="B14" s="4">
        <v>38.5</v>
      </c>
      <c r="C14" s="4">
        <v>24</v>
      </c>
    </row>
    <row r="15" spans="1:3" x14ac:dyDescent="0.25">
      <c r="A15" s="3">
        <v>6.5</v>
      </c>
      <c r="B15" s="4">
        <v>39</v>
      </c>
      <c r="C15" s="4">
        <v>24.5</v>
      </c>
    </row>
    <row r="16" spans="1:3" x14ac:dyDescent="0.25">
      <c r="A16" s="3">
        <v>7</v>
      </c>
      <c r="B16" s="4">
        <v>40</v>
      </c>
      <c r="C16" s="4">
        <v>25</v>
      </c>
    </row>
    <row r="17" spans="1:3" x14ac:dyDescent="0.25">
      <c r="A17" s="3">
        <v>7.5</v>
      </c>
      <c r="B17" s="4">
        <v>40.5</v>
      </c>
      <c r="C17" s="4">
        <v>25.5</v>
      </c>
    </row>
    <row r="18" spans="1:3" x14ac:dyDescent="0.25">
      <c r="A18" s="3">
        <v>8</v>
      </c>
      <c r="B18" s="4">
        <v>41</v>
      </c>
      <c r="C18" s="4">
        <v>26</v>
      </c>
    </row>
    <row r="19" spans="1:3" x14ac:dyDescent="0.25">
      <c r="A19" s="3">
        <v>8.5</v>
      </c>
      <c r="B19" s="4">
        <v>42</v>
      </c>
      <c r="C19" s="4">
        <v>26.5</v>
      </c>
    </row>
    <row r="20" spans="1:3" x14ac:dyDescent="0.25">
      <c r="A20" s="3">
        <v>9</v>
      </c>
      <c r="B20" s="4">
        <v>42.5</v>
      </c>
      <c r="C20" s="4">
        <v>27</v>
      </c>
    </row>
    <row r="21" spans="1:3" x14ac:dyDescent="0.25">
      <c r="A21" s="3">
        <v>9.5</v>
      </c>
      <c r="B21" s="4">
        <v>43</v>
      </c>
      <c r="C21" s="4">
        <v>27.5</v>
      </c>
    </row>
    <row r="22" spans="1:3" x14ac:dyDescent="0.25">
      <c r="A22" s="3">
        <v>10</v>
      </c>
      <c r="B22" s="4">
        <v>44</v>
      </c>
      <c r="C22" s="4">
        <v>28</v>
      </c>
    </row>
    <row r="23" spans="1:3" x14ac:dyDescent="0.25">
      <c r="A23" s="3">
        <v>10.5</v>
      </c>
      <c r="B23" s="4">
        <v>44.5</v>
      </c>
      <c r="C23" s="4">
        <v>28.5</v>
      </c>
    </row>
    <row r="24" spans="1:3" x14ac:dyDescent="0.25">
      <c r="A24" s="3">
        <v>11</v>
      </c>
      <c r="B24" s="4">
        <v>45</v>
      </c>
      <c r="C24" s="4">
        <v>29</v>
      </c>
    </row>
    <row r="25" spans="1:3" x14ac:dyDescent="0.25">
      <c r="A25" s="3">
        <v>11.5</v>
      </c>
      <c r="B25" s="4">
        <v>45.5</v>
      </c>
      <c r="C25" s="4">
        <v>29.5</v>
      </c>
    </row>
    <row r="26" spans="1:3" x14ac:dyDescent="0.25">
      <c r="A26" s="3">
        <v>12</v>
      </c>
      <c r="B26" s="4">
        <v>46</v>
      </c>
      <c r="C26" s="4">
        <v>30</v>
      </c>
    </row>
    <row r="27" spans="1:3" x14ac:dyDescent="0.25">
      <c r="A27" s="3">
        <v>12.5</v>
      </c>
      <c r="B27" s="4">
        <v>47</v>
      </c>
      <c r="C27" s="4">
        <v>30.5</v>
      </c>
    </row>
    <row r="28" spans="1:3" x14ac:dyDescent="0.25">
      <c r="A28" s="3">
        <v>13</v>
      </c>
      <c r="B28" s="5">
        <v>47.5</v>
      </c>
      <c r="C28" s="5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Nagleņu_piedāvājums</vt:lpstr>
      <vt:lpstr>Izmēru skala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Uldis Kaneps</dc:creator>
  <cp:lastModifiedBy>Arnis Ozolins</cp:lastModifiedBy>
  <cp:lastPrinted>2022-07-08T11:38:42Z</cp:lastPrinted>
  <dcterms:created xsi:type="dcterms:W3CDTF">2018-08-21T08:12:39Z</dcterms:created>
  <dcterms:modified xsi:type="dcterms:W3CDTF">2022-07-12T06:55:29Z</dcterms:modified>
</cp:coreProperties>
</file>